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300" windowHeight="5990" activeTab="1"/>
  </bookViews>
  <sheets>
    <sheet name="Sheet1" sheetId="1" r:id="rId1"/>
    <sheet name="Sheet2" sheetId="2" r:id="rId2"/>
  </sheets>
  <definedNames/>
  <calcPr fullCalcOnLoad="1"/>
</workbook>
</file>

<file path=xl/comments1.xml><?xml version="1.0" encoding="utf-8"?>
<comments xmlns="http://schemas.openxmlformats.org/spreadsheetml/2006/main">
  <authors>
    <author>Melissa Arnot</author>
  </authors>
  <commentList>
    <comment ref="A6" authorId="0">
      <text>
        <r>
          <rPr>
            <sz val="8"/>
            <rFont val="Tahoma"/>
            <family val="0"/>
          </rPr>
          <t xml:space="preserve">F:M Ratio is the amount of food (lbs of BOD) per lbs of solids (lbs of MLSS) under aeration. 
</t>
        </r>
      </text>
    </comment>
    <comment ref="E8" authorId="0">
      <text>
        <r>
          <rPr>
            <sz val="8"/>
            <rFont val="Tahoma"/>
            <family val="0"/>
          </rPr>
          <t xml:space="preserve">An optimum F:M ratio for activated sludge  (extended aeration) is .05-.10, minimum .03.
</t>
        </r>
      </text>
    </comment>
    <comment ref="C8" authorId="0">
      <text>
        <r>
          <rPr>
            <sz val="8"/>
            <rFont val="Tahoma"/>
            <family val="0"/>
          </rPr>
          <t xml:space="preserve">The total volume of the aeration basins in million gallons.
</t>
        </r>
      </text>
    </comment>
    <comment ref="D8" authorId="0">
      <text>
        <r>
          <rPr>
            <sz val="8"/>
            <rFont val="Tahoma"/>
            <family val="0"/>
          </rPr>
          <t xml:space="preserve">The aeration basins' mixed liquor suspended solids in mg/l.Use weekly or monthly average.
</t>
        </r>
      </text>
    </comment>
    <comment ref="B8" authorId="0">
      <text>
        <r>
          <rPr>
            <sz val="8"/>
            <rFont val="Tahoma"/>
            <family val="0"/>
          </rPr>
          <t xml:space="preserve">The influent BOD in mg/l. Use weekly or monthly average.
</t>
        </r>
      </text>
    </comment>
    <comment ref="A8" authorId="0">
      <text>
        <r>
          <rPr>
            <sz val="8"/>
            <rFont val="Tahoma"/>
            <family val="0"/>
          </rPr>
          <t xml:space="preserve">The influent flow to the WWTP in million gallons. Use weekly or monthly average.
</t>
        </r>
      </text>
    </comment>
    <comment ref="E17" authorId="0">
      <text>
        <r>
          <rPr>
            <sz val="8"/>
            <rFont val="Tahoma"/>
            <family val="0"/>
          </rPr>
          <t xml:space="preserve">An optimum sludge age for activated sludge (extended aeration) is 20-30 days.
</t>
        </r>
      </text>
    </comment>
    <comment ref="A15" authorId="0">
      <text>
        <r>
          <rPr>
            <sz val="8"/>
            <rFont val="Tahoma"/>
            <family val="0"/>
          </rPr>
          <t xml:space="preserve">Sludge Age is the total amount of solids in the aeration system divided by the amount wasted from the system each day. The amount of solids in the clarifier is considered negligible.
</t>
        </r>
      </text>
    </comment>
    <comment ref="A17" authorId="0">
      <text>
        <r>
          <rPr>
            <sz val="8"/>
            <rFont val="Tahoma"/>
            <family val="0"/>
          </rPr>
          <t xml:space="preserve">The aeration basins' mixed liquor suspended solids in mg/l. 
</t>
        </r>
      </text>
    </comment>
    <comment ref="B17" authorId="0">
      <text>
        <r>
          <rPr>
            <sz val="8"/>
            <rFont val="Tahoma"/>
            <family val="0"/>
          </rPr>
          <t xml:space="preserve">The volume of the aeration basin in gallons
</t>
        </r>
      </text>
    </comment>
    <comment ref="C17" authorId="0">
      <text>
        <r>
          <rPr>
            <sz val="8"/>
            <rFont val="Tahoma"/>
            <family val="0"/>
          </rPr>
          <t xml:space="preserve">The flow rate of the sludge wasted each day in gallons per day.
</t>
        </r>
      </text>
    </comment>
    <comment ref="D17" authorId="0">
      <text>
        <r>
          <rPr>
            <sz val="8"/>
            <rFont val="Tahoma"/>
            <family val="0"/>
          </rPr>
          <t xml:space="preserve">The concentration of the waste activated sludge in mg/l.
</t>
        </r>
      </text>
    </comment>
    <comment ref="D42" authorId="0">
      <text>
        <r>
          <rPr>
            <sz val="8"/>
            <rFont val="Tahoma"/>
            <family val="0"/>
          </rPr>
          <t xml:space="preserve">Sludge Volume Index = ml settled sludge after 30 minutes x 1000 divided by MLSS in mg/l
</t>
        </r>
      </text>
    </comment>
    <comment ref="E42" authorId="0">
      <text>
        <r>
          <rPr>
            <sz val="8"/>
            <rFont val="Tahoma"/>
            <family val="0"/>
          </rPr>
          <t xml:space="preserve">Sludge depth in final clarifiers
</t>
        </r>
      </text>
    </comment>
    <comment ref="D34" authorId="0">
      <text>
        <r>
          <rPr>
            <sz val="8"/>
            <rFont val="Tahoma"/>
            <family val="0"/>
          </rPr>
          <t xml:space="preserve">The amount of sludge solids produced per pound of BOD treated. 
</t>
        </r>
      </text>
    </comment>
  </commentList>
</comments>
</file>

<file path=xl/sharedStrings.xml><?xml version="1.0" encoding="utf-8"?>
<sst xmlns="http://schemas.openxmlformats.org/spreadsheetml/2006/main" count="63" uniqueCount="54">
  <si>
    <t>Process Control Monitoring &amp; Testing</t>
  </si>
  <si>
    <t>F:M Ratios</t>
  </si>
  <si>
    <t>Flow (MG)</t>
  </si>
  <si>
    <t>MLSS (mg/l)</t>
  </si>
  <si>
    <t>F:M</t>
  </si>
  <si>
    <r>
      <t>BOD</t>
    </r>
    <r>
      <rPr>
        <b/>
        <i/>
        <vertAlign val="subscript"/>
        <sz val="10"/>
        <rFont val="Arial"/>
        <family val="2"/>
      </rPr>
      <t xml:space="preserve">influent </t>
    </r>
    <r>
      <rPr>
        <b/>
        <i/>
        <sz val="10"/>
        <rFont val="Arial"/>
        <family val="2"/>
      </rPr>
      <t>(mg/l)</t>
    </r>
  </si>
  <si>
    <r>
      <t>V</t>
    </r>
    <r>
      <rPr>
        <b/>
        <i/>
        <vertAlign val="subscript"/>
        <sz val="10"/>
        <rFont val="Arial"/>
        <family val="2"/>
      </rPr>
      <t>aeration</t>
    </r>
    <r>
      <rPr>
        <b/>
        <i/>
        <sz val="10"/>
        <rFont val="Arial"/>
        <family val="2"/>
      </rPr>
      <t xml:space="preserve"> (MG)</t>
    </r>
  </si>
  <si>
    <t>WAS (mg/l)</t>
  </si>
  <si>
    <t>SLUDGE</t>
  </si>
  <si>
    <t>AGE (days)</t>
  </si>
  <si>
    <r>
      <t>Q</t>
    </r>
    <r>
      <rPr>
        <b/>
        <i/>
        <vertAlign val="subscript"/>
        <sz val="10"/>
        <rFont val="Arial"/>
        <family val="2"/>
      </rPr>
      <t>WAS</t>
    </r>
    <r>
      <rPr>
        <b/>
        <i/>
        <sz val="10"/>
        <rFont val="Arial"/>
        <family val="2"/>
      </rPr>
      <t xml:space="preserve"> (MGD)</t>
    </r>
  </si>
  <si>
    <t>Sludge Ages</t>
  </si>
  <si>
    <r>
      <t>V</t>
    </r>
    <r>
      <rPr>
        <b/>
        <i/>
        <vertAlign val="subscript"/>
        <sz val="10"/>
        <rFont val="Arial"/>
        <family val="2"/>
      </rPr>
      <t>aeration</t>
    </r>
    <r>
      <rPr>
        <b/>
        <i/>
        <sz val="10"/>
        <rFont val="Arial"/>
        <family val="2"/>
      </rPr>
      <t>(MG)</t>
    </r>
  </si>
  <si>
    <t>WASTE (gpd)</t>
  </si>
  <si>
    <t>Sludge Age (days)</t>
  </si>
  <si>
    <t>Daily Sludge Wasting Based on Sludge Production</t>
  </si>
  <si>
    <t>Sludge Yield</t>
  </si>
  <si>
    <t>Sludge Solids</t>
  </si>
  <si>
    <t xml:space="preserve">WAS </t>
  </si>
  <si>
    <t>WASTE</t>
  </si>
  <si>
    <t>mg/l</t>
  </si>
  <si>
    <t>mgd</t>
  </si>
  <si>
    <t>lbs/day</t>
  </si>
  <si>
    <r>
      <t>BOD</t>
    </r>
    <r>
      <rPr>
        <b/>
        <i/>
        <vertAlign val="subscript"/>
        <sz val="10"/>
        <rFont val="Arial"/>
        <family val="2"/>
      </rPr>
      <t xml:space="preserve">inf </t>
    </r>
  </si>
  <si>
    <r>
      <t xml:space="preserve">Flow </t>
    </r>
    <r>
      <rPr>
        <b/>
        <i/>
        <vertAlign val="subscript"/>
        <sz val="10"/>
        <rFont val="Arial"/>
        <family val="2"/>
      </rPr>
      <t>inf</t>
    </r>
  </si>
  <si>
    <t>Sludge Settling Quality</t>
  </si>
  <si>
    <r>
      <t>30</t>
    </r>
    <r>
      <rPr>
        <b/>
        <i/>
        <vertAlign val="superscript"/>
        <sz val="10"/>
        <rFont val="Arial"/>
        <family val="2"/>
      </rPr>
      <t>minute</t>
    </r>
    <r>
      <rPr>
        <b/>
        <i/>
        <sz val="10"/>
        <rFont val="Arial"/>
        <family val="2"/>
      </rPr>
      <t>Settling</t>
    </r>
  </si>
  <si>
    <t>SVI</t>
  </si>
  <si>
    <r>
      <t>60</t>
    </r>
    <r>
      <rPr>
        <b/>
        <i/>
        <vertAlign val="superscript"/>
        <sz val="10"/>
        <rFont val="Arial"/>
        <family val="2"/>
      </rPr>
      <t>minute</t>
    </r>
    <r>
      <rPr>
        <b/>
        <i/>
        <sz val="10"/>
        <rFont val="Arial"/>
        <family val="2"/>
      </rPr>
      <t>Settling</t>
    </r>
  </si>
  <si>
    <t>Sludge Blanket</t>
  </si>
  <si>
    <t>Coefficient</t>
  </si>
  <si>
    <t>(gpd)</t>
  </si>
  <si>
    <t>Daily Sludge Wasting Rate Based on Sludge Age</t>
  </si>
  <si>
    <t>Influent BOD (mg/l)</t>
  </si>
  <si>
    <t>Influent BOD (lbs)</t>
  </si>
  <si>
    <t>Aeration Basin Volume (MG)</t>
  </si>
  <si>
    <t>Plant Flow (MGD)</t>
  </si>
  <si>
    <t>MLSS or MLVSS (mg/l)</t>
  </si>
  <si>
    <t>WAS  Flow (MGD)</t>
  </si>
  <si>
    <t>WAS Concentration (mg/l)</t>
  </si>
  <si>
    <r>
      <t>30</t>
    </r>
    <r>
      <rPr>
        <vertAlign val="superscript"/>
        <sz val="10"/>
        <rFont val="Arial"/>
        <family val="2"/>
      </rPr>
      <t xml:space="preserve">minute </t>
    </r>
    <r>
      <rPr>
        <sz val="10"/>
        <rFont val="Arial"/>
        <family val="2"/>
      </rPr>
      <t>Settleable Solids</t>
    </r>
  </si>
  <si>
    <t>Sludge Age goal (days)</t>
  </si>
  <si>
    <t>Wasting Rate (gpd)</t>
  </si>
  <si>
    <t>Aeration Basin D.O. (mg/l)</t>
  </si>
  <si>
    <t>Effluent BOD</t>
  </si>
  <si>
    <t>Effluent TSS</t>
  </si>
  <si>
    <t>Effluent NH3</t>
  </si>
  <si>
    <t>Effluent P</t>
  </si>
  <si>
    <t>NA</t>
  </si>
  <si>
    <t xml:space="preserve">NA </t>
  </si>
  <si>
    <t>Independence Wastewater Treatment Plant</t>
  </si>
  <si>
    <t>Month 2006</t>
  </si>
  <si>
    <t>WWTP: Anywhere</t>
  </si>
  <si>
    <t>Date</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</si>
</sst>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
  </numFmts>
  <fonts count="48">
    <font>
      <sz val="10"/>
      <name val="Arial"/>
      <family val="0"/>
    </font>
    <font>
      <b/>
      <u val="single"/>
      <sz val="12"/>
      <name val="Arial"/>
      <family val="2"/>
    </font>
    <font>
      <b/>
      <sz val="10"/>
      <name val="Arial"/>
      <family val="2"/>
    </font>
    <font>
      <b/>
      <i/>
      <sz val="10"/>
      <name val="Arial"/>
      <family val="2"/>
    </font>
    <font>
      <b/>
      <i/>
      <vertAlign val="subscript"/>
      <sz val="10"/>
      <name val="Arial"/>
      <family val="2"/>
    </font>
    <font>
      <sz val="8"/>
      <name val="Tahoma"/>
      <family val="0"/>
    </font>
    <font>
      <sz val="10"/>
      <color indexed="8"/>
      <name val="Arial"/>
      <family val="2"/>
    </font>
    <font>
      <i/>
      <sz val="10"/>
      <name val="Arial"/>
      <family val="2"/>
    </font>
    <font>
      <b/>
      <i/>
      <vertAlign val="superscript"/>
      <sz val="10"/>
      <name val="Arial"/>
      <family val="2"/>
    </font>
    <font>
      <b/>
      <i/>
      <sz val="12"/>
      <name val="Arial"/>
      <family val="2"/>
    </font>
    <font>
      <vertAlign val="superscript"/>
      <sz val="10"/>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color indexed="63"/>
      </top>
      <bottom style="thin"/>
    </border>
    <border>
      <left style="thin"/>
      <right style="medium"/>
      <top style="thin"/>
      <bottom style="thin"/>
    </border>
    <border>
      <left style="thin"/>
      <right style="medium"/>
      <top style="thin"/>
      <bottom style="medium"/>
    </border>
    <border>
      <left style="thin"/>
      <right style="thin"/>
      <top>
        <color indexed="63"/>
      </top>
      <bottom style="thin"/>
    </border>
    <border>
      <left style="thin"/>
      <right style="thin"/>
      <top style="thin"/>
      <bottom style="thin"/>
    </border>
    <border>
      <left>
        <color indexed="63"/>
      </left>
      <right style="medium"/>
      <top style="medium"/>
      <bottom>
        <color indexed="63"/>
      </bottom>
    </border>
    <border>
      <left>
        <color indexed="63"/>
      </left>
      <right style="medium"/>
      <top>
        <color indexed="63"/>
      </top>
      <bottom style="double"/>
    </border>
    <border>
      <left style="thin"/>
      <right style="medium"/>
      <top style="medium"/>
      <bottom style="double"/>
    </border>
    <border>
      <left style="thin"/>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double"/>
    </border>
    <border>
      <left style="medium"/>
      <right style="thin"/>
      <top style="medium"/>
      <bottom style="double"/>
    </border>
    <border>
      <left style="thin"/>
      <right style="thin"/>
      <top style="medium"/>
      <bottom style="double"/>
    </border>
    <border>
      <left style="medium"/>
      <right style="thin"/>
      <top>
        <color indexed="63"/>
      </top>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style="double"/>
    </border>
    <border>
      <left style="thin"/>
      <right style="thin"/>
      <top>
        <color indexed="63"/>
      </top>
      <bottom style="double"/>
    </border>
    <border>
      <left style="thin"/>
      <right style="thin"/>
      <top>
        <color indexed="63"/>
      </top>
      <bottom style="medium"/>
    </border>
    <border>
      <left style="medium"/>
      <right>
        <color indexed="63"/>
      </right>
      <top style="medium"/>
      <bottom>
        <color indexed="63"/>
      </bottom>
    </border>
    <border>
      <left style="medium"/>
      <right>
        <color indexed="63"/>
      </right>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style="thin"/>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74">
    <xf numFmtId="0" fontId="0" fillId="0" borderId="0" xfId="0" applyAlignment="1">
      <alignment/>
    </xf>
    <xf numFmtId="0" fontId="9" fillId="0" borderId="0" xfId="0" applyFont="1" applyAlignment="1" applyProtection="1">
      <alignment/>
      <protection locked="0"/>
    </xf>
    <xf numFmtId="0" fontId="0" fillId="0" borderId="0" xfId="0" applyAlignment="1" applyProtection="1">
      <alignment/>
      <protection locked="0"/>
    </xf>
    <xf numFmtId="0" fontId="3" fillId="0" borderId="0" xfId="0" applyFont="1" applyAlignment="1" applyProtection="1">
      <alignment/>
      <protection locked="0"/>
    </xf>
    <xf numFmtId="0" fontId="0" fillId="0" borderId="0" xfId="0" applyFill="1" applyAlignment="1" applyProtection="1">
      <alignment/>
      <protection locked="0"/>
    </xf>
    <xf numFmtId="2" fontId="2" fillId="33" borderId="10" xfId="0" applyNumberFormat="1" applyFont="1" applyFill="1" applyBorder="1" applyAlignment="1" applyProtection="1">
      <alignment horizontal="center"/>
      <protection locked="0"/>
    </xf>
    <xf numFmtId="2" fontId="2" fillId="33" borderId="11" xfId="0" applyNumberFormat="1" applyFont="1" applyFill="1" applyBorder="1" applyAlignment="1" applyProtection="1">
      <alignment horizontal="center"/>
      <protection/>
    </xf>
    <xf numFmtId="2" fontId="2" fillId="33" borderId="12" xfId="0" applyNumberFormat="1" applyFont="1" applyFill="1" applyBorder="1" applyAlignment="1" applyProtection="1">
      <alignment horizontal="center"/>
      <protection/>
    </xf>
    <xf numFmtId="0" fontId="0" fillId="33" borderId="13" xfId="0" applyFill="1" applyBorder="1" applyAlignment="1" applyProtection="1">
      <alignment/>
      <protection/>
    </xf>
    <xf numFmtId="0" fontId="0" fillId="33" borderId="14" xfId="0" applyFill="1" applyBorder="1" applyAlignment="1" applyProtection="1">
      <alignment/>
      <protection/>
    </xf>
    <xf numFmtId="0" fontId="0" fillId="0" borderId="0" xfId="0" applyAlignment="1" applyProtection="1">
      <alignment/>
      <protection/>
    </xf>
    <xf numFmtId="0" fontId="3" fillId="34" borderId="15" xfId="0" applyFont="1" applyFill="1" applyBorder="1" applyAlignment="1" applyProtection="1">
      <alignment/>
      <protection/>
    </xf>
    <xf numFmtId="0" fontId="3" fillId="34" borderId="16" xfId="0" applyFont="1" applyFill="1" applyBorder="1" applyAlignment="1" applyProtection="1">
      <alignment/>
      <protection/>
    </xf>
    <xf numFmtId="1" fontId="2" fillId="33" borderId="10" xfId="0" applyNumberFormat="1" applyFont="1" applyFill="1" applyBorder="1" applyAlignment="1" applyProtection="1">
      <alignment horizontal="center"/>
      <protection/>
    </xf>
    <xf numFmtId="1" fontId="2" fillId="33" borderId="11" xfId="0" applyNumberFormat="1" applyFont="1" applyFill="1" applyBorder="1" applyAlignment="1" applyProtection="1">
      <alignment horizontal="center"/>
      <protection/>
    </xf>
    <xf numFmtId="1" fontId="2" fillId="33" borderId="12" xfId="0" applyNumberFormat="1" applyFont="1" applyFill="1" applyBorder="1" applyAlignment="1" applyProtection="1">
      <alignment horizontal="center"/>
      <protection/>
    </xf>
    <xf numFmtId="0" fontId="3" fillId="34" borderId="17" xfId="0" applyFont="1" applyFill="1" applyBorder="1" applyAlignment="1" applyProtection="1">
      <alignment/>
      <protection/>
    </xf>
    <xf numFmtId="1" fontId="2" fillId="33" borderId="10" xfId="0" applyNumberFormat="1" applyFont="1" applyFill="1" applyBorder="1" applyAlignment="1" applyProtection="1">
      <alignment/>
      <protection/>
    </xf>
    <xf numFmtId="1" fontId="2" fillId="33" borderId="18" xfId="0" applyNumberFormat="1" applyFont="1" applyFill="1" applyBorder="1" applyAlignment="1" applyProtection="1">
      <alignment/>
      <protection/>
    </xf>
    <xf numFmtId="0" fontId="3" fillId="0" borderId="19" xfId="0" applyFont="1" applyBorder="1" applyAlignment="1" applyProtection="1">
      <alignment/>
      <protection/>
    </xf>
    <xf numFmtId="0" fontId="7" fillId="0" borderId="20" xfId="0" applyFont="1" applyBorder="1" applyAlignment="1" applyProtection="1">
      <alignment/>
      <protection/>
    </xf>
    <xf numFmtId="1" fontId="0" fillId="33" borderId="13" xfId="0" applyNumberFormat="1" applyFill="1" applyBorder="1" applyAlignment="1" applyProtection="1">
      <alignment/>
      <protection/>
    </xf>
    <xf numFmtId="0" fontId="2" fillId="33" borderId="13" xfId="0" applyFont="1" applyFill="1" applyBorder="1" applyAlignment="1" applyProtection="1">
      <alignment/>
      <protection/>
    </xf>
    <xf numFmtId="1" fontId="0" fillId="33" borderId="14" xfId="0" applyNumberFormat="1" applyFill="1" applyBorder="1" applyAlignment="1" applyProtection="1">
      <alignment/>
      <protection/>
    </xf>
    <xf numFmtId="0" fontId="2" fillId="33" borderId="14" xfId="0" applyFont="1" applyFill="1" applyBorder="1" applyAlignment="1" applyProtection="1">
      <alignment/>
      <protection/>
    </xf>
    <xf numFmtId="0" fontId="3" fillId="0" borderId="21" xfId="0" applyFont="1" applyBorder="1" applyAlignment="1" applyProtection="1">
      <alignment horizontal="center"/>
      <protection/>
    </xf>
    <xf numFmtId="0" fontId="3" fillId="0" borderId="22" xfId="0" applyFont="1" applyBorder="1" applyAlignment="1" applyProtection="1">
      <alignment horizontal="center"/>
      <protection/>
    </xf>
    <xf numFmtId="0" fontId="3" fillId="34" borderId="17" xfId="0" applyFont="1" applyFill="1" applyBorder="1" applyAlignment="1" applyProtection="1">
      <alignment horizontal="center"/>
      <protection/>
    </xf>
    <xf numFmtId="164" fontId="0" fillId="0" borderId="23" xfId="0" applyNumberFormat="1" applyBorder="1" applyAlignment="1" applyProtection="1">
      <alignment/>
      <protection/>
    </xf>
    <xf numFmtId="0" fontId="0" fillId="0" borderId="13" xfId="0" applyBorder="1" applyAlignment="1" applyProtection="1">
      <alignment/>
      <protection/>
    </xf>
    <xf numFmtId="165" fontId="0" fillId="0" borderId="13" xfId="0" applyNumberFormat="1" applyBorder="1" applyAlignment="1" applyProtection="1">
      <alignment/>
      <protection/>
    </xf>
    <xf numFmtId="164" fontId="0" fillId="0" borderId="24" xfId="0" applyNumberFormat="1" applyBorder="1" applyAlignment="1" applyProtection="1">
      <alignment/>
      <protection/>
    </xf>
    <xf numFmtId="0" fontId="0" fillId="0" borderId="14" xfId="0" applyBorder="1" applyAlignment="1" applyProtection="1">
      <alignment/>
      <protection/>
    </xf>
    <xf numFmtId="165" fontId="0" fillId="0" borderId="14" xfId="0" applyNumberFormat="1" applyBorder="1" applyAlignment="1" applyProtection="1">
      <alignment/>
      <protection/>
    </xf>
    <xf numFmtId="164" fontId="0" fillId="0" borderId="25" xfId="0" applyNumberFormat="1" applyBorder="1" applyAlignment="1" applyProtection="1">
      <alignment/>
      <protection/>
    </xf>
    <xf numFmtId="0" fontId="0" fillId="0" borderId="26" xfId="0" applyBorder="1" applyAlignment="1" applyProtection="1">
      <alignment/>
      <protection/>
    </xf>
    <xf numFmtId="165" fontId="0" fillId="0" borderId="26" xfId="0" applyNumberFormat="1" applyBorder="1" applyAlignment="1" applyProtection="1">
      <alignment/>
      <protection/>
    </xf>
    <xf numFmtId="0" fontId="1" fillId="0" borderId="0" xfId="0" applyFont="1" applyAlignment="1" applyProtection="1">
      <alignment/>
      <protection/>
    </xf>
    <xf numFmtId="0" fontId="6" fillId="0" borderId="0" xfId="0" applyFont="1" applyAlignment="1" applyProtection="1">
      <alignment/>
      <protection/>
    </xf>
    <xf numFmtId="0" fontId="3" fillId="0" borderId="27" xfId="0" applyFont="1" applyBorder="1" applyAlignment="1" applyProtection="1">
      <alignment horizontal="center"/>
      <protection/>
    </xf>
    <xf numFmtId="0" fontId="3" fillId="0" borderId="28" xfId="0" applyFont="1" applyBorder="1" applyAlignment="1" applyProtection="1">
      <alignment horizontal="center"/>
      <protection/>
    </xf>
    <xf numFmtId="0" fontId="0" fillId="0" borderId="29" xfId="0" applyBorder="1" applyAlignment="1" applyProtection="1">
      <alignment horizontal="center"/>
      <protection/>
    </xf>
    <xf numFmtId="0" fontId="0" fillId="0" borderId="30" xfId="0" applyBorder="1" applyAlignment="1" applyProtection="1">
      <alignment horizontal="center"/>
      <protection/>
    </xf>
    <xf numFmtId="1" fontId="0" fillId="0" borderId="23" xfId="0" applyNumberFormat="1" applyBorder="1" applyAlignment="1" applyProtection="1">
      <alignment/>
      <protection/>
    </xf>
    <xf numFmtId="1" fontId="0" fillId="0" borderId="13" xfId="0" applyNumberFormat="1" applyBorder="1" applyAlignment="1" applyProtection="1">
      <alignment/>
      <protection/>
    </xf>
    <xf numFmtId="1" fontId="0" fillId="0" borderId="24" xfId="0" applyNumberFormat="1" applyBorder="1" applyAlignment="1" applyProtection="1">
      <alignment/>
      <protection/>
    </xf>
    <xf numFmtId="1" fontId="0" fillId="0" borderId="14" xfId="0" applyNumberFormat="1" applyBorder="1" applyAlignment="1" applyProtection="1">
      <alignment/>
      <protection/>
    </xf>
    <xf numFmtId="1" fontId="0" fillId="0" borderId="25" xfId="0" applyNumberFormat="1" applyBorder="1" applyAlignment="1" applyProtection="1">
      <alignment/>
      <protection/>
    </xf>
    <xf numFmtId="1" fontId="0" fillId="0" borderId="26" xfId="0" applyNumberFormat="1" applyBorder="1" applyAlignment="1" applyProtection="1">
      <alignment/>
      <protection/>
    </xf>
    <xf numFmtId="0" fontId="3" fillId="0" borderId="21" xfId="0" applyFont="1" applyBorder="1" applyAlignment="1" applyProtection="1">
      <alignment/>
      <protection/>
    </xf>
    <xf numFmtId="0" fontId="3" fillId="0" borderId="22" xfId="0" applyFont="1" applyBorder="1" applyAlignment="1" applyProtection="1">
      <alignment/>
      <protection/>
    </xf>
    <xf numFmtId="165" fontId="0" fillId="0" borderId="31" xfId="0" applyNumberFormat="1" applyBorder="1" applyAlignment="1" applyProtection="1">
      <alignment/>
      <protection/>
    </xf>
    <xf numFmtId="0" fontId="3" fillId="0" borderId="32" xfId="0" applyFont="1" applyBorder="1" applyAlignment="1" applyProtection="1">
      <alignment/>
      <protection/>
    </xf>
    <xf numFmtId="0" fontId="7" fillId="0" borderId="33" xfId="0" applyFont="1" applyBorder="1" applyAlignment="1" applyProtection="1">
      <alignment/>
      <protection/>
    </xf>
    <xf numFmtId="0" fontId="3" fillId="0" borderId="20" xfId="0" applyFont="1" applyBorder="1" applyAlignment="1" applyProtection="1">
      <alignment/>
      <protection/>
    </xf>
    <xf numFmtId="0" fontId="0" fillId="0" borderId="13" xfId="0" applyFont="1" applyBorder="1" applyAlignment="1" applyProtection="1">
      <alignment/>
      <protection/>
    </xf>
    <xf numFmtId="2" fontId="0" fillId="33" borderId="13" xfId="0" applyNumberFormat="1" applyFill="1" applyBorder="1" applyAlignment="1" applyProtection="1">
      <alignment/>
      <protection/>
    </xf>
    <xf numFmtId="2" fontId="0" fillId="33" borderId="14" xfId="0" applyNumberFormat="1" applyFill="1" applyBorder="1" applyAlignment="1" applyProtection="1">
      <alignment/>
      <protection/>
    </xf>
    <xf numFmtId="0" fontId="3" fillId="0" borderId="34" xfId="0" applyFont="1" applyBorder="1" applyAlignment="1" applyProtection="1">
      <alignment/>
      <protection/>
    </xf>
    <xf numFmtId="0" fontId="3" fillId="0" borderId="35" xfId="0" applyFont="1" applyBorder="1" applyAlignment="1" applyProtection="1">
      <alignment/>
      <protection/>
    </xf>
    <xf numFmtId="0" fontId="3" fillId="34" borderId="35" xfId="0" applyFont="1" applyFill="1" applyBorder="1" applyAlignment="1" applyProtection="1">
      <alignment/>
      <protection/>
    </xf>
    <xf numFmtId="0" fontId="3" fillId="0" borderId="36" xfId="0" applyFont="1" applyBorder="1" applyAlignment="1" applyProtection="1">
      <alignment/>
      <protection/>
    </xf>
    <xf numFmtId="0" fontId="0" fillId="0" borderId="0" xfId="0" applyBorder="1" applyAlignment="1" applyProtection="1">
      <alignment/>
      <protection/>
    </xf>
    <xf numFmtId="14" fontId="9" fillId="0" borderId="0" xfId="0" applyNumberFormat="1" applyFont="1" applyAlignment="1" applyProtection="1">
      <alignment horizontal="left"/>
      <protection locked="0"/>
    </xf>
    <xf numFmtId="0" fontId="1" fillId="0" borderId="0" xfId="0" applyFont="1" applyAlignment="1" applyProtection="1">
      <alignment horizontal="center"/>
      <protection/>
    </xf>
    <xf numFmtId="165" fontId="0" fillId="35" borderId="14" xfId="0" applyNumberFormat="1" applyFill="1" applyBorder="1" applyAlignment="1" applyProtection="1">
      <alignment/>
      <protection locked="0"/>
    </xf>
    <xf numFmtId="1" fontId="0" fillId="35" borderId="14" xfId="0" applyNumberFormat="1" applyFill="1" applyBorder="1" applyAlignment="1" applyProtection="1">
      <alignment/>
      <protection locked="0"/>
    </xf>
    <xf numFmtId="0" fontId="0" fillId="35" borderId="14" xfId="0" applyFill="1" applyBorder="1" applyAlignment="1" applyProtection="1">
      <alignment/>
      <protection locked="0"/>
    </xf>
    <xf numFmtId="0" fontId="3" fillId="36" borderId="37" xfId="0" applyFont="1" applyFill="1" applyBorder="1" applyAlignment="1" applyProtection="1">
      <alignment horizontal="center"/>
      <protection locked="0"/>
    </xf>
    <xf numFmtId="2" fontId="2" fillId="36" borderId="13" xfId="0" applyNumberFormat="1" applyFont="1" applyFill="1" applyBorder="1" applyAlignment="1" applyProtection="1">
      <alignment/>
      <protection/>
    </xf>
    <xf numFmtId="1" fontId="2" fillId="36" borderId="13" xfId="0" applyNumberFormat="1" applyFont="1" applyFill="1" applyBorder="1" applyAlignment="1" applyProtection="1">
      <alignment/>
      <protection/>
    </xf>
    <xf numFmtId="0" fontId="3" fillId="36" borderId="14" xfId="0" applyFont="1" applyFill="1" applyBorder="1" applyAlignment="1" applyProtection="1">
      <alignment/>
      <protection locked="0"/>
    </xf>
    <xf numFmtId="0" fontId="2" fillId="35" borderId="14" xfId="0" applyFont="1" applyFill="1" applyBorder="1" applyAlignment="1" applyProtection="1">
      <alignment/>
      <protection locked="0"/>
    </xf>
    <xf numFmtId="0" fontId="2" fillId="35" borderId="14" xfId="0" applyFont="1" applyFill="1" applyBorder="1" applyAlignment="1" applyProtection="1">
      <alignment horizontal="right"/>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762000</xdr:colOff>
      <xdr:row>9</xdr:row>
      <xdr:rowOff>47625</xdr:rowOff>
    </xdr:from>
    <xdr:ext cx="885825" cy="161925"/>
    <xdr:sp>
      <xdr:nvSpPr>
        <xdr:cNvPr id="1" name="Text Box 3"/>
        <xdr:cNvSpPr txBox="1">
          <a:spLocks noChangeArrowheads="1"/>
        </xdr:cNvSpPr>
      </xdr:nvSpPr>
      <xdr:spPr>
        <a:xfrm>
          <a:off x="3848100" y="1562100"/>
          <a:ext cx="885825" cy="1619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Process Control</a:t>
          </a:r>
        </a:p>
      </xdr:txBody>
    </xdr:sp>
    <xdr:clientData/>
  </xdr:oneCellAnchor>
  <xdr:oneCellAnchor>
    <xdr:from>
      <xdr:col>2</xdr:col>
      <xdr:colOff>352425</xdr:colOff>
      <xdr:row>7</xdr:row>
      <xdr:rowOff>85725</xdr:rowOff>
    </xdr:from>
    <xdr:ext cx="942975" cy="161925"/>
    <xdr:sp>
      <xdr:nvSpPr>
        <xdr:cNvPr id="2" name="Text Box 4"/>
        <xdr:cNvSpPr txBox="1">
          <a:spLocks noChangeArrowheads="1"/>
        </xdr:cNvSpPr>
      </xdr:nvSpPr>
      <xdr:spPr>
        <a:xfrm>
          <a:off x="2828925" y="1276350"/>
          <a:ext cx="942975" cy="16192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MLSS,RAS,WAS</a:t>
          </a:r>
        </a:p>
      </xdr:txBody>
    </xdr:sp>
    <xdr:clientData/>
  </xdr:oneCellAnchor>
  <xdr:oneCellAnchor>
    <xdr:from>
      <xdr:col>4</xdr:col>
      <xdr:colOff>381000</xdr:colOff>
      <xdr:row>7</xdr:row>
      <xdr:rowOff>76200</xdr:rowOff>
    </xdr:from>
    <xdr:ext cx="76200" cy="200025"/>
    <xdr:sp fLocksText="0">
      <xdr:nvSpPr>
        <xdr:cNvPr id="3" name="Text Box 5"/>
        <xdr:cNvSpPr txBox="1">
          <a:spLocks noChangeArrowheads="1"/>
        </xdr:cNvSpPr>
      </xdr:nvSpPr>
      <xdr:spPr>
        <a:xfrm>
          <a:off x="4591050" y="1266825"/>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352425</xdr:colOff>
      <xdr:row>11</xdr:row>
      <xdr:rowOff>0</xdr:rowOff>
    </xdr:from>
    <xdr:ext cx="638175" cy="171450"/>
    <xdr:sp>
      <xdr:nvSpPr>
        <xdr:cNvPr id="4" name="Text Box 7"/>
        <xdr:cNvSpPr txBox="1">
          <a:spLocks noChangeArrowheads="1"/>
        </xdr:cNvSpPr>
      </xdr:nvSpPr>
      <xdr:spPr>
        <a:xfrm>
          <a:off x="2828925" y="1838325"/>
          <a:ext cx="638175" cy="1714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Microscope</a:t>
          </a:r>
        </a:p>
      </xdr:txBody>
    </xdr:sp>
    <xdr:clientData/>
  </xdr:oneCellAnchor>
  <xdr:oneCellAnchor>
    <xdr:from>
      <xdr:col>5</xdr:col>
      <xdr:colOff>9525</xdr:colOff>
      <xdr:row>11</xdr:row>
      <xdr:rowOff>19050</xdr:rowOff>
    </xdr:from>
    <xdr:ext cx="923925" cy="171450"/>
    <xdr:sp>
      <xdr:nvSpPr>
        <xdr:cNvPr id="5" name="Text Box 8"/>
        <xdr:cNvSpPr txBox="1">
          <a:spLocks noChangeArrowheads="1"/>
        </xdr:cNvSpPr>
      </xdr:nvSpPr>
      <xdr:spPr>
        <a:xfrm>
          <a:off x="4829175" y="1857375"/>
          <a:ext cx="923925" cy="1714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Flow &amp; Loadings</a:t>
          </a:r>
        </a:p>
      </xdr:txBody>
    </xdr:sp>
    <xdr:clientData/>
  </xdr:oneCellAnchor>
  <xdr:oneCellAnchor>
    <xdr:from>
      <xdr:col>4</xdr:col>
      <xdr:colOff>171450</xdr:colOff>
      <xdr:row>6</xdr:row>
      <xdr:rowOff>133350</xdr:rowOff>
    </xdr:from>
    <xdr:ext cx="1362075" cy="180975"/>
    <xdr:sp>
      <xdr:nvSpPr>
        <xdr:cNvPr id="6" name="Text Box 12"/>
        <xdr:cNvSpPr txBox="1">
          <a:spLocks noChangeArrowheads="1"/>
        </xdr:cNvSpPr>
      </xdr:nvSpPr>
      <xdr:spPr>
        <a:xfrm>
          <a:off x="4381500" y="1162050"/>
          <a:ext cx="1362075" cy="180975"/>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F:M;Sludge Age,Wasting</a:t>
          </a:r>
        </a:p>
      </xdr:txBody>
    </xdr:sp>
    <xdr:clientData/>
  </xdr:oneCellAnchor>
  <xdr:oneCellAnchor>
    <xdr:from>
      <xdr:col>3</xdr:col>
      <xdr:colOff>742950</xdr:colOff>
      <xdr:row>11</xdr:row>
      <xdr:rowOff>76200</xdr:rowOff>
    </xdr:from>
    <xdr:ext cx="266700" cy="171450"/>
    <xdr:sp>
      <xdr:nvSpPr>
        <xdr:cNvPr id="7" name="Text Box 13"/>
        <xdr:cNvSpPr txBox="1">
          <a:spLocks noChangeArrowheads="1"/>
        </xdr:cNvSpPr>
      </xdr:nvSpPr>
      <xdr:spPr>
        <a:xfrm>
          <a:off x="3829050" y="1914525"/>
          <a:ext cx="266700" cy="1714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D.O.</a:t>
          </a:r>
        </a:p>
      </xdr:txBody>
    </xdr:sp>
    <xdr:clientData/>
  </xdr:oneCellAnchor>
  <xdr:oneCellAnchor>
    <xdr:from>
      <xdr:col>5</xdr:col>
      <xdr:colOff>333375</xdr:colOff>
      <xdr:row>8</xdr:row>
      <xdr:rowOff>123825</xdr:rowOff>
    </xdr:from>
    <xdr:ext cx="209550" cy="171450"/>
    <xdr:sp>
      <xdr:nvSpPr>
        <xdr:cNvPr id="8" name="Text Box 14"/>
        <xdr:cNvSpPr txBox="1">
          <a:spLocks noChangeArrowheads="1"/>
        </xdr:cNvSpPr>
      </xdr:nvSpPr>
      <xdr:spPr>
        <a:xfrm>
          <a:off x="5153025" y="1476375"/>
          <a:ext cx="209550" cy="171450"/>
        </a:xfrm>
        <a:prstGeom prst="rect">
          <a:avLst/>
        </a:prstGeom>
        <a:noFill/>
        <a:ln w="9525" cmpd="sng">
          <a:noFill/>
        </a:ln>
      </xdr:spPr>
      <xdr:txBody>
        <a:bodyPr vertOverflow="clip" wrap="square" lIns="18288" tIns="22860" rIns="0" bIns="0">
          <a:spAutoFit/>
        </a:bodyPr>
        <a:p>
          <a:pPr algn="l">
            <a:defRPr/>
          </a:pPr>
          <a:r>
            <a:rPr lang="en-US" cap="none" sz="1000" b="0" i="0" u="none" baseline="0">
              <a:solidFill>
                <a:srgbClr val="000000"/>
              </a:solidFill>
              <a:latin typeface="Arial"/>
              <a:ea typeface="Arial"/>
              <a:cs typeface="Arial"/>
            </a:rPr>
            <a:t>SVI</a:t>
          </a:r>
        </a:p>
      </xdr:txBody>
    </xdr:sp>
    <xdr:clientData/>
  </xdr:oneCellAnchor>
  <xdr:twoCellAnchor>
    <xdr:from>
      <xdr:col>0</xdr:col>
      <xdr:colOff>85725</xdr:colOff>
      <xdr:row>21</xdr:row>
      <xdr:rowOff>9525</xdr:rowOff>
    </xdr:from>
    <xdr:to>
      <xdr:col>6</xdr:col>
      <xdr:colOff>0</xdr:colOff>
      <xdr:row>31</xdr:row>
      <xdr:rowOff>104775</xdr:rowOff>
    </xdr:to>
    <xdr:sp>
      <xdr:nvSpPr>
        <xdr:cNvPr id="9" name="Text Box 15"/>
        <xdr:cNvSpPr txBox="1">
          <a:spLocks noChangeArrowheads="1"/>
        </xdr:cNvSpPr>
      </xdr:nvSpPr>
      <xdr:spPr>
        <a:xfrm>
          <a:off x="85725" y="3476625"/>
          <a:ext cx="5895975" cy="1714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1" i="0" u="none" baseline="0">
              <a:solidFill>
                <a:srgbClr val="000000"/>
              </a:solidFill>
              <a:latin typeface="Arial"/>
              <a:ea typeface="Arial"/>
              <a:cs typeface="Arial"/>
            </a:rPr>
            <a:t>Comments</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vmlDrawing" Target="../drawings/vmlDrawing2.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G46"/>
  <sheetViews>
    <sheetView zoomScalePageLayoutView="0" workbookViewId="0" topLeftCell="A1">
      <selection activeCell="G16" sqref="G16"/>
    </sheetView>
  </sheetViews>
  <sheetFormatPr defaultColWidth="9.140625" defaultRowHeight="12.75"/>
  <cols>
    <col min="1" max="1" width="13.00390625" style="10" customWidth="1"/>
    <col min="2" max="2" width="17.57421875" style="10" customWidth="1"/>
    <col min="3" max="3" width="16.00390625" style="10" customWidth="1"/>
    <col min="4" max="4" width="14.00390625" style="10" customWidth="1"/>
    <col min="5" max="5" width="14.8515625" style="10" customWidth="1"/>
    <col min="6" max="6" width="13.140625" style="10" customWidth="1"/>
    <col min="7" max="16384" width="9.140625" style="10" customWidth="1"/>
  </cols>
  <sheetData>
    <row r="1" ht="12.75"/>
    <row r="2" spans="1:7" ht="15.75">
      <c r="A2" s="64" t="s">
        <v>50</v>
      </c>
      <c r="B2" s="64"/>
      <c r="C2" s="64"/>
      <c r="D2" s="64"/>
      <c r="E2" s="64"/>
      <c r="F2" s="64"/>
      <c r="G2" s="64"/>
    </row>
    <row r="3" spans="1:7" ht="15.75">
      <c r="A3" s="64" t="s">
        <v>0</v>
      </c>
      <c r="B3" s="64"/>
      <c r="C3" s="64"/>
      <c r="D3" s="64"/>
      <c r="E3" s="64"/>
      <c r="F3" s="64"/>
      <c r="G3" s="64"/>
    </row>
    <row r="4" spans="1:7" ht="15.75">
      <c r="A4" s="64" t="s">
        <v>51</v>
      </c>
      <c r="B4" s="64"/>
      <c r="C4" s="64"/>
      <c r="D4" s="64"/>
      <c r="E4" s="64"/>
      <c r="F4" s="64"/>
      <c r="G4" s="64"/>
    </row>
    <row r="5" ht="12.75"/>
    <row r="6" ht="15.75">
      <c r="A6" s="37" t="s">
        <v>1</v>
      </c>
    </row>
    <row r="7" ht="13.5" thickBot="1"/>
    <row r="8" spans="1:5" ht="16.5" thickBot="1">
      <c r="A8" s="25" t="s">
        <v>2</v>
      </c>
      <c r="B8" s="26" t="s">
        <v>5</v>
      </c>
      <c r="C8" s="26" t="s">
        <v>6</v>
      </c>
      <c r="D8" s="26" t="s">
        <v>3</v>
      </c>
      <c r="E8" s="27" t="s">
        <v>4</v>
      </c>
    </row>
    <row r="9" spans="1:5" ht="13.5" thickTop="1">
      <c r="A9" s="28"/>
      <c r="B9" s="29"/>
      <c r="C9" s="30"/>
      <c r="D9" s="29"/>
      <c r="E9" s="5" t="e">
        <f>A9*B9*8.34/(C9*D9*8.34)</f>
        <v>#DIV/0!</v>
      </c>
    </row>
    <row r="10" spans="1:5" ht="12.75">
      <c r="A10" s="31"/>
      <c r="B10" s="32"/>
      <c r="C10" s="33"/>
      <c r="D10" s="32"/>
      <c r="E10" s="6" t="e">
        <f>A10*B10*8.34/(C10*D10*8.34)</f>
        <v>#DIV/0!</v>
      </c>
    </row>
    <row r="11" spans="1:5" ht="12.75">
      <c r="A11" s="31"/>
      <c r="B11" s="32"/>
      <c r="C11" s="33"/>
      <c r="D11" s="32"/>
      <c r="E11" s="6" t="e">
        <f>A11*B11*8.34/(C11*D11*8.34)</f>
        <v>#DIV/0!</v>
      </c>
    </row>
    <row r="12" spans="1:5" ht="13.5" thickBot="1">
      <c r="A12" s="34"/>
      <c r="B12" s="35"/>
      <c r="C12" s="36"/>
      <c r="D12" s="35"/>
      <c r="E12" s="7" t="e">
        <f>A12*B12*8.34/(C12*D12*8.34)</f>
        <v>#DIV/0!</v>
      </c>
    </row>
    <row r="13" ht="12.75"/>
    <row r="14" ht="12.75"/>
    <row r="15" spans="1:7" ht="15.75">
      <c r="A15" s="37" t="s">
        <v>11</v>
      </c>
      <c r="G15" s="38"/>
    </row>
    <row r="16" ht="13.5" thickBot="1"/>
    <row r="17" spans="1:5" ht="15.75">
      <c r="A17" s="39" t="s">
        <v>3</v>
      </c>
      <c r="B17" s="40" t="s">
        <v>6</v>
      </c>
      <c r="C17" s="40" t="s">
        <v>10</v>
      </c>
      <c r="D17" s="40" t="s">
        <v>7</v>
      </c>
      <c r="E17" s="11" t="s">
        <v>8</v>
      </c>
    </row>
    <row r="18" spans="1:5" ht="13.5" thickBot="1">
      <c r="A18" s="41"/>
      <c r="B18" s="42"/>
      <c r="C18" s="42"/>
      <c r="D18" s="42"/>
      <c r="E18" s="12" t="s">
        <v>9</v>
      </c>
    </row>
    <row r="19" spans="1:5" ht="13.5" thickTop="1">
      <c r="A19" s="43"/>
      <c r="B19" s="30"/>
      <c r="C19" s="30"/>
      <c r="D19" s="44"/>
      <c r="E19" s="13" t="e">
        <f>A19*B19/(C19*D19)</f>
        <v>#DIV/0!</v>
      </c>
    </row>
    <row r="20" spans="1:5" ht="12.75">
      <c r="A20" s="45"/>
      <c r="B20" s="33"/>
      <c r="C20" s="33"/>
      <c r="D20" s="46"/>
      <c r="E20" s="14" t="e">
        <f>A20*B20/(C20*D20)</f>
        <v>#DIV/0!</v>
      </c>
    </row>
    <row r="21" spans="1:5" ht="12.75">
      <c r="A21" s="45"/>
      <c r="B21" s="33"/>
      <c r="C21" s="33"/>
      <c r="D21" s="46"/>
      <c r="E21" s="14" t="e">
        <f>A21*B21/(C21*D21)</f>
        <v>#DIV/0!</v>
      </c>
    </row>
    <row r="22" spans="1:5" ht="13.5" thickBot="1">
      <c r="A22" s="47"/>
      <c r="B22" s="36"/>
      <c r="C22" s="36"/>
      <c r="D22" s="48"/>
      <c r="E22" s="15" t="e">
        <f>A22*B22/(C22*D22)</f>
        <v>#DIV/0!</v>
      </c>
    </row>
    <row r="23" ht="12.75"/>
    <row r="24" ht="12.75"/>
    <row r="25" ht="15.75">
      <c r="A25" s="37" t="s">
        <v>32</v>
      </c>
    </row>
    <row r="26" ht="13.5" thickBot="1"/>
    <row r="27" spans="1:5" ht="16.5" thickBot="1">
      <c r="A27" s="49" t="s">
        <v>14</v>
      </c>
      <c r="B27" s="50" t="s">
        <v>7</v>
      </c>
      <c r="C27" s="50" t="s">
        <v>3</v>
      </c>
      <c r="D27" s="50" t="s">
        <v>12</v>
      </c>
      <c r="E27" s="16" t="s">
        <v>13</v>
      </c>
    </row>
    <row r="28" spans="1:5" ht="13.5" thickTop="1">
      <c r="A28" s="43">
        <v>20</v>
      </c>
      <c r="B28" s="44"/>
      <c r="C28" s="44"/>
      <c r="D28" s="30"/>
      <c r="E28" s="17" t="e">
        <f>C28*D28/(A28*B28)*1000000</f>
        <v>#DIV/0!</v>
      </c>
    </row>
    <row r="29" spans="1:5" ht="12.75">
      <c r="A29" s="45">
        <v>25</v>
      </c>
      <c r="B29" s="46"/>
      <c r="C29" s="46"/>
      <c r="D29" s="30"/>
      <c r="E29" s="17" t="e">
        <f>C29*D29/(A29*B29)*1000000</f>
        <v>#DIV/0!</v>
      </c>
    </row>
    <row r="30" spans="1:5" ht="13.5" thickBot="1">
      <c r="A30" s="47">
        <v>30</v>
      </c>
      <c r="B30" s="48"/>
      <c r="C30" s="48"/>
      <c r="D30" s="51"/>
      <c r="E30" s="18" t="e">
        <f>C30*D30/(A30*B30)*1000000</f>
        <v>#DIV/0!</v>
      </c>
    </row>
    <row r="31" ht="12.75"/>
    <row r="32" ht="15.75">
      <c r="A32" s="37" t="s">
        <v>15</v>
      </c>
    </row>
    <row r="33" ht="13.5" thickBot="1"/>
    <row r="34" spans="1:6" ht="15.75">
      <c r="A34" s="52" t="s">
        <v>24</v>
      </c>
      <c r="B34" s="19" t="s">
        <v>23</v>
      </c>
      <c r="C34" s="19" t="s">
        <v>18</v>
      </c>
      <c r="D34" s="19" t="s">
        <v>16</v>
      </c>
      <c r="E34" s="19" t="s">
        <v>17</v>
      </c>
      <c r="F34" s="11" t="s">
        <v>19</v>
      </c>
    </row>
    <row r="35" spans="1:6" ht="13.5" thickBot="1">
      <c r="A35" s="53" t="s">
        <v>21</v>
      </c>
      <c r="B35" s="20" t="s">
        <v>20</v>
      </c>
      <c r="C35" s="20" t="s">
        <v>20</v>
      </c>
      <c r="D35" s="54" t="s">
        <v>30</v>
      </c>
      <c r="E35" s="20" t="s">
        <v>22</v>
      </c>
      <c r="F35" s="12" t="s">
        <v>31</v>
      </c>
    </row>
    <row r="36" spans="1:6" ht="13.5" thickTop="1">
      <c r="A36" s="55"/>
      <c r="B36" s="29"/>
      <c r="C36" s="29"/>
      <c r="D36" s="56">
        <v>0.5</v>
      </c>
      <c r="E36" s="21">
        <f>(A36*B36*8.34)*D36</f>
        <v>0</v>
      </c>
      <c r="F36" s="22" t="e">
        <f>E36/(C36*8.34)*1000000</f>
        <v>#DIV/0!</v>
      </c>
    </row>
    <row r="37" spans="1:6" ht="12.75">
      <c r="A37" s="32"/>
      <c r="B37" s="32"/>
      <c r="C37" s="32"/>
      <c r="D37" s="57">
        <v>0.65</v>
      </c>
      <c r="E37" s="23">
        <f>(A37*B37*8.34)*D37</f>
        <v>0</v>
      </c>
      <c r="F37" s="24" t="e">
        <f>E37/(C37*8.34)*1000000</f>
        <v>#DIV/0!</v>
      </c>
    </row>
    <row r="38" ht="12.75"/>
    <row r="39" ht="12.75"/>
    <row r="40" ht="15.75">
      <c r="A40" s="37" t="s">
        <v>25</v>
      </c>
    </row>
    <row r="41" ht="13.5" thickBot="1"/>
    <row r="42" spans="1:6" ht="15" thickBot="1">
      <c r="A42" s="58" t="s">
        <v>3</v>
      </c>
      <c r="B42" s="59" t="s">
        <v>26</v>
      </c>
      <c r="C42" s="59" t="s">
        <v>28</v>
      </c>
      <c r="D42" s="60" t="s">
        <v>27</v>
      </c>
      <c r="E42" s="61" t="s">
        <v>29</v>
      </c>
      <c r="F42" s="62"/>
    </row>
    <row r="43" spans="1:6" ht="13.5" thickTop="1">
      <c r="A43" s="29"/>
      <c r="B43" s="29"/>
      <c r="C43" s="29"/>
      <c r="D43" s="8" t="e">
        <f>(B43*1000)/A43</f>
        <v>#DIV/0!</v>
      </c>
      <c r="E43" s="29"/>
      <c r="F43" s="62"/>
    </row>
    <row r="44" spans="1:6" ht="12.75">
      <c r="A44" s="32"/>
      <c r="B44" s="32"/>
      <c r="C44" s="32"/>
      <c r="D44" s="9" t="e">
        <f>(B44*1000)/A44</f>
        <v>#DIV/0!</v>
      </c>
      <c r="E44" s="32"/>
      <c r="F44" s="62"/>
    </row>
    <row r="45" spans="1:6" ht="12.75">
      <c r="A45" s="32"/>
      <c r="B45" s="32"/>
      <c r="C45" s="32"/>
      <c r="D45" s="9" t="e">
        <f>(B45*1000)/A45</f>
        <v>#DIV/0!</v>
      </c>
      <c r="E45" s="32"/>
      <c r="F45" s="62"/>
    </row>
    <row r="46" spans="1:6" ht="12">
      <c r="A46" s="32"/>
      <c r="B46" s="32"/>
      <c r="C46" s="32"/>
      <c r="D46" s="9" t="e">
        <f>(B46*1000)/A46</f>
        <v>#DIV/0!</v>
      </c>
      <c r="E46" s="32"/>
      <c r="F46" s="62"/>
    </row>
  </sheetData>
  <sheetProtection sheet="1" objects="1" scenarios="1"/>
  <mergeCells count="3">
    <mergeCell ref="A2:G2"/>
    <mergeCell ref="A3:G3"/>
    <mergeCell ref="A4:G4"/>
  </mergeCells>
  <printOptions/>
  <pageMargins left="0.75" right="0.75" top="1" bottom="1" header="0.5" footer="0.5"/>
  <pageSetup horizontalDpi="300" verticalDpi="300" orientation="portrait" r:id="rId3"/>
  <legacyDrawing r:id="rId2"/>
</worksheet>
</file>

<file path=xl/worksheets/sheet2.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F4" sqref="F4"/>
    </sheetView>
  </sheetViews>
  <sheetFormatPr defaultColWidth="9.140625" defaultRowHeight="12.75"/>
  <cols>
    <col min="1" max="1" width="27.57421875" style="2" customWidth="1"/>
    <col min="2" max="2" width="9.57421875" style="2" bestFit="1" customWidth="1"/>
    <col min="3" max="3" width="9.140625" style="2" customWidth="1"/>
    <col min="4" max="4" width="16.8515625" style="2" customWidth="1"/>
    <col min="5" max="5" width="9.140625" style="2" customWidth="1"/>
    <col min="6" max="6" width="17.421875" style="2" customWidth="1"/>
    <col min="7" max="16384" width="9.140625" style="2" customWidth="1"/>
  </cols>
  <sheetData>
    <row r="1" ht="15">
      <c r="A1" s="1" t="s">
        <v>52</v>
      </c>
    </row>
    <row r="2" spans="1:7" ht="15">
      <c r="A2" s="63" t="s">
        <v>53</v>
      </c>
      <c r="G2" s="3"/>
    </row>
    <row r="3" spans="3:6" ht="13.5" thickBot="1">
      <c r="C3" s="68" t="s">
        <v>4</v>
      </c>
      <c r="D3" s="68" t="s">
        <v>14</v>
      </c>
      <c r="E3" s="68" t="s">
        <v>27</v>
      </c>
      <c r="F3" s="68" t="s">
        <v>42</v>
      </c>
    </row>
    <row r="4" spans="3:6" ht="13.5" thickTop="1">
      <c r="C4" s="69">
        <f>B5*B6*8.34/(B8*B9*8.34)</f>
        <v>0.16023929067407328</v>
      </c>
      <c r="D4" s="70">
        <f>B8*B9/(B10*B11)</f>
        <v>18.722</v>
      </c>
      <c r="E4" s="70">
        <f>(B12*1000)/B9</f>
        <v>260.8695652173913</v>
      </c>
      <c r="F4" s="70">
        <f>B8*B9/(B13*B11)*1000000</f>
        <v>3744.4</v>
      </c>
    </row>
    <row r="5" spans="1:6" ht="12">
      <c r="A5" s="2" t="s">
        <v>36</v>
      </c>
      <c r="B5" s="65">
        <v>0.075</v>
      </c>
      <c r="F5" s="4"/>
    </row>
    <row r="6" spans="1:2" ht="12">
      <c r="A6" s="2" t="s">
        <v>33</v>
      </c>
      <c r="B6" s="66">
        <v>400</v>
      </c>
    </row>
    <row r="7" spans="1:2" ht="12.75">
      <c r="A7" s="2" t="s">
        <v>34</v>
      </c>
      <c r="B7" s="66"/>
    </row>
    <row r="8" spans="1:2" ht="12.75">
      <c r="A8" s="2" t="s">
        <v>35</v>
      </c>
      <c r="B8" s="65">
        <v>0.0814</v>
      </c>
    </row>
    <row r="9" spans="1:2" ht="12.75">
      <c r="A9" s="2" t="s">
        <v>37</v>
      </c>
      <c r="B9" s="66">
        <v>2300</v>
      </c>
    </row>
    <row r="10" spans="1:2" ht="12.75">
      <c r="A10" s="2" t="s">
        <v>38</v>
      </c>
      <c r="B10" s="65">
        <v>0.004</v>
      </c>
    </row>
    <row r="11" spans="1:2" ht="12.75">
      <c r="A11" s="2" t="s">
        <v>39</v>
      </c>
      <c r="B11" s="66">
        <v>2500</v>
      </c>
    </row>
    <row r="12" spans="1:2" ht="14.25">
      <c r="A12" s="2" t="s">
        <v>40</v>
      </c>
      <c r="B12" s="66">
        <v>600</v>
      </c>
    </row>
    <row r="13" spans="1:2" ht="12.75">
      <c r="A13" s="2" t="s">
        <v>41</v>
      </c>
      <c r="B13" s="66">
        <v>20</v>
      </c>
    </row>
    <row r="14" spans="1:2" ht="12">
      <c r="A14" s="2" t="s">
        <v>43</v>
      </c>
      <c r="B14" s="67"/>
    </row>
    <row r="16" spans="4:5" ht="12.75">
      <c r="D16" s="71" t="s">
        <v>44</v>
      </c>
      <c r="E16" s="72">
        <v>30</v>
      </c>
    </row>
    <row r="17" spans="4:5" ht="12.75">
      <c r="D17" s="71" t="s">
        <v>45</v>
      </c>
      <c r="E17" s="72">
        <v>30</v>
      </c>
    </row>
    <row r="18" spans="4:5" ht="12.75">
      <c r="D18" s="71" t="s">
        <v>46</v>
      </c>
      <c r="E18" s="73" t="s">
        <v>48</v>
      </c>
    </row>
    <row r="19" spans="4:5" ht="12.75">
      <c r="D19" s="71" t="s">
        <v>47</v>
      </c>
      <c r="E19" s="73" t="s">
        <v>49</v>
      </c>
    </row>
  </sheetData>
  <sheetProtection/>
  <printOptions/>
  <pageMargins left="0.75" right="0.75" top="1" bottom="1" header="0.5" footer="0.5"/>
  <pageSetup horizontalDpi="300" verticalDpi="300" orientation="portrait" r:id="rId5"/>
  <drawing r:id="rId4"/>
  <legacyDrawing r:id="rId3"/>
  <oleObjects>
    <oleObject progId="MS_ClipArt_Gallery" shapeId="1478203" r:id="rId1"/>
    <oleObject progId="MS_ClipArt_Gallery" shapeId="1630999"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Wisconsin DNR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Melissa Arnot</dc:creator>
  <cp:keywords/>
  <dc:description/>
  <cp:lastModifiedBy>Kay Curtin</cp:lastModifiedBy>
  <cp:lastPrinted>2006-01-19T18:53:05Z</cp:lastPrinted>
  <dcterms:created xsi:type="dcterms:W3CDTF">1999-08-30T21:36:51Z</dcterms:created>
  <dcterms:modified xsi:type="dcterms:W3CDTF">2019-03-21T18:13:34Z</dcterms:modified>
  <cp:category/>
  <cp:version/>
  <cp:contentType/>
  <cp:contentStatus/>
</cp:coreProperties>
</file>