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64936" yWindow="240" windowWidth="9405" windowHeight="5400" activeTab="1"/>
  </bookViews>
  <sheets>
    <sheet name="Sheet4" sheetId="1" r:id="rId1"/>
    <sheet name="Sheet1" sheetId="2" r:id="rId2"/>
    <sheet name="Sheet2" sheetId="3" r:id="rId3"/>
    <sheet name="Sheet3" sheetId="4" r:id="rId4"/>
  </sheets>
  <definedNames>
    <definedName name="_xlnm.Print_Area" localSheetId="1">'Sheet1'!$A$5:$H$62</definedName>
  </definedNames>
  <calcPr fullCalcOnLoad="1"/>
</workbook>
</file>

<file path=xl/comments2.xml><?xml version="1.0" encoding="utf-8"?>
<comments xmlns="http://schemas.openxmlformats.org/spreadsheetml/2006/main">
  <authors>
    <author>Donald Thomas</author>
  </authors>
  <commentList>
    <comment ref="F31" authorId="0">
      <text>
        <r>
          <rPr>
            <b/>
            <sz val="12"/>
            <rFont val="Arial"/>
            <family val="2"/>
          </rPr>
          <t xml:space="preserve">Any amount entered here will be included in the "price per thousand gallons"
</t>
        </r>
      </text>
    </comment>
    <comment ref="A1" authorId="0">
      <text>
        <r>
          <rPr>
            <sz val="16"/>
            <rFont val="Comic Sans MS"/>
            <family val="4"/>
          </rPr>
          <t xml:space="preserve">The number one goal of this spreadsheet application is to keep it short and simple while delivering all the information needed in a rate study.  
Systems that have Excel will be able to load this spreadsheet onto their machines and conduct their own rate studies each year, simply by editing their information.   These are accurate estimates but not exact figures.  Created by and used with permission of MsRWA.
                  Move cursor out of the black area to begin.
</t>
        </r>
      </text>
    </comment>
    <comment ref="B33" authorId="0">
      <text>
        <r>
          <rPr>
            <sz val="12"/>
            <rFont val="Comic Sans MS"/>
            <family val="4"/>
          </rPr>
          <t>This will hold true only if the mimimum bill desired is equal to or greater than the price per thousand times the amount of water included in the minimum bill divided by 1000.  Exmple: $2.00 X 3 (3000 gallons/1000).
The same holds true for the desired minimum sewer bill.</t>
        </r>
        <r>
          <rPr>
            <sz val="8"/>
            <rFont val="Tahoma"/>
            <family val="2"/>
          </rPr>
          <t xml:space="preserve">
</t>
        </r>
      </text>
    </comment>
  </commentList>
</comments>
</file>

<file path=xl/sharedStrings.xml><?xml version="1.0" encoding="utf-8"?>
<sst xmlns="http://schemas.openxmlformats.org/spreadsheetml/2006/main" count="38" uniqueCount="37">
  <si>
    <t>Rate Study</t>
  </si>
  <si>
    <t xml:space="preserve">    </t>
  </si>
  <si>
    <t>Shortage or Surplus of Revenue</t>
  </si>
  <si>
    <t>Total                              amount                      collected</t>
  </si>
  <si>
    <t>Total Revenue Collected</t>
  </si>
  <si>
    <t>Move Cursor Here To Begin</t>
  </si>
  <si>
    <r>
      <t xml:space="preserve">     This will be collected as "</t>
    </r>
    <r>
      <rPr>
        <b/>
        <sz val="16"/>
        <rFont val="Comic Sans MS"/>
        <family val="4"/>
      </rPr>
      <t>Price Per Thousand Gallons</t>
    </r>
    <r>
      <rPr>
        <sz val="16"/>
        <rFont val="Comic Sans MS"/>
        <family val="4"/>
      </rPr>
      <t>"</t>
    </r>
  </si>
  <si>
    <t>Enter data into cells with this color background</t>
  </si>
  <si>
    <t>Water</t>
  </si>
  <si>
    <t>Sewer</t>
  </si>
  <si>
    <t>Gallons charged for sewer treatment</t>
  </si>
  <si>
    <t>Surcharge</t>
  </si>
  <si>
    <t>Collected for surcharge in minimum bill   for water</t>
  </si>
  <si>
    <t>Number of water customers</t>
  </si>
  <si>
    <t>Number of sewer customers</t>
  </si>
  <si>
    <t xml:space="preserve">              How much water is included in minimum?  Round off to thousands</t>
  </si>
  <si>
    <t xml:space="preserve">              (Total gallons sold for a twleve month period)</t>
  </si>
  <si>
    <t>Collected for surcharge in minimum bill     for Sewer</t>
  </si>
  <si>
    <t>Total Revenue Required</t>
  </si>
  <si>
    <t>How much water is included in the minimum bill (gallons)</t>
  </si>
  <si>
    <t>Amount collected above expenses (profit or loss)</t>
  </si>
  <si>
    <t>Minimum Bill          for Sewer</t>
  </si>
  <si>
    <t>Minimum Bill for Water</t>
  </si>
  <si>
    <t>Amount
collected
for water</t>
  </si>
  <si>
    <t>Amount
collected
for wastewater</t>
  </si>
  <si>
    <t>Gallons of water sold for a 12 month period</t>
  </si>
  <si>
    <t>Congratulations!  You are done. Your Rate Study is Below.</t>
  </si>
  <si>
    <t>Water and/or Wastewater Rate Worksheet</t>
  </si>
  <si>
    <r>
      <t>Desired</t>
    </r>
    <r>
      <rPr>
        <b/>
        <sz val="16"/>
        <rFont val="Arial"/>
        <family val="2"/>
      </rPr>
      <t xml:space="preserve"> minimum water bill</t>
    </r>
  </si>
  <si>
    <r>
      <t>Desired</t>
    </r>
    <r>
      <rPr>
        <b/>
        <sz val="16"/>
        <rFont val="Arial"/>
        <family val="2"/>
      </rPr>
      <t xml:space="preserve"> minimum sewer bill</t>
    </r>
  </si>
  <si>
    <t>Price you want to charge per 1,000 gallons of water over the minimum</t>
  </si>
  <si>
    <t>Price you want to charge per 1,000 gallons of wastewater over the minimum</t>
  </si>
  <si>
    <t>Missouri Rural Water Association</t>
  </si>
  <si>
    <t>901 Richardson Drive</t>
  </si>
  <si>
    <t xml:space="preserve"> Ashland, MO 65010</t>
  </si>
  <si>
    <t>1-800-232-6792</t>
  </si>
  <si>
    <t>Total yearly operating cost - including loans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</si>
</sst>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 d\,\ yyyy"/>
    <numFmt numFmtId="166" formatCode="&quot;$&quot;#,##0"/>
    <numFmt numFmtId="167" formatCode="0.000000"/>
    <numFmt numFmtId="168" formatCode=";;;"/>
  </numFmts>
  <fonts count="65">
    <font>
      <sz val="10"/>
      <name val="Arial"/>
      <family val="0"/>
    </font>
    <font>
      <sz val="14"/>
      <name val="Arial"/>
      <family val="2"/>
    </font>
    <font>
      <sz val="12"/>
      <name val="Arial"/>
      <family val="2"/>
    </font>
    <font>
      <b/>
      <sz val="12"/>
      <name val="Arial"/>
      <family val="2"/>
    </font>
    <font>
      <u val="single"/>
      <sz val="10"/>
      <color indexed="12"/>
      <name val="Arial"/>
      <family val="2"/>
    </font>
    <font>
      <u val="single"/>
      <sz val="10"/>
      <color indexed="36"/>
      <name val="Arial"/>
      <family val="2"/>
    </font>
    <font>
      <sz val="14"/>
      <name val="Comic Sans MS"/>
      <family val="4"/>
    </font>
    <font>
      <b/>
      <sz val="14"/>
      <color indexed="12"/>
      <name val="Comic Sans MS"/>
      <family val="4"/>
    </font>
    <font>
      <sz val="26"/>
      <name val="Comic Sans MS"/>
      <family val="4"/>
    </font>
    <font>
      <sz val="16"/>
      <name val="Arial"/>
      <family val="2"/>
    </font>
    <font>
      <i/>
      <u val="single"/>
      <sz val="20"/>
      <name val="Comic Sans MS"/>
      <family val="4"/>
    </font>
    <font>
      <sz val="20"/>
      <name val="Comic Sans MS"/>
      <family val="4"/>
    </font>
    <font>
      <b/>
      <sz val="16"/>
      <name val="Arial"/>
      <family val="2"/>
    </font>
    <font>
      <b/>
      <sz val="14"/>
      <name val="Arial"/>
      <family val="2"/>
    </font>
    <font>
      <sz val="16"/>
      <name val="Comic Sans MS"/>
      <family val="4"/>
    </font>
    <font>
      <b/>
      <i/>
      <sz val="16"/>
      <name val="Comic Sans MS"/>
      <family val="4"/>
    </font>
    <font>
      <sz val="8"/>
      <name val="Tahoma"/>
      <family val="2"/>
    </font>
    <font>
      <b/>
      <u val="single"/>
      <sz val="16"/>
      <name val="Arial"/>
      <family val="2"/>
    </font>
    <font>
      <sz val="12"/>
      <color indexed="10"/>
      <name val="Arial"/>
      <family val="2"/>
    </font>
    <font>
      <b/>
      <sz val="16"/>
      <name val="Comic Sans MS"/>
      <family val="4"/>
    </font>
    <font>
      <sz val="14"/>
      <name val="Lucida Handwriting"/>
      <family val="4"/>
    </font>
    <font>
      <sz val="12"/>
      <name val="Comic Sans MS"/>
      <family val="4"/>
    </font>
    <font>
      <b/>
      <i/>
      <sz val="12"/>
      <name val="Comic Sans MS"/>
      <family val="4"/>
    </font>
    <font>
      <b/>
      <u val="single"/>
      <sz val="14"/>
      <name val="Arial"/>
      <family val="2"/>
    </font>
    <font>
      <b/>
      <sz val="10"/>
      <name val="Arial"/>
      <family val="2"/>
    </font>
    <font>
      <b/>
      <i/>
      <sz val="16"/>
      <name val="Arial"/>
      <family val="2"/>
    </font>
    <font>
      <b/>
      <i/>
      <sz val="12"/>
      <name val="Arial"/>
      <family val="2"/>
    </font>
    <font>
      <b/>
      <sz val="26"/>
      <color indexed="10"/>
      <name val="Comic Sans MS"/>
      <family val="4"/>
    </font>
    <font>
      <sz val="10"/>
      <color indexed="10"/>
      <name val="Arial"/>
      <family val="2"/>
    </font>
    <font>
      <b/>
      <i/>
      <u val="single"/>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3">
    <xf numFmtId="0" fontId="0" fillId="0" borderId="0" xfId="0" applyAlignment="1">
      <alignment/>
    </xf>
    <xf numFmtId="0" fontId="2" fillId="0" borderId="0" xfId="0" applyFont="1" applyAlignment="1">
      <alignment/>
    </xf>
    <xf numFmtId="0" fontId="2" fillId="0" borderId="0" xfId="0" applyFont="1" applyAlignment="1">
      <alignment horizontal="centerContinuous"/>
    </xf>
    <xf numFmtId="164" fontId="2" fillId="0" borderId="0" xfId="0" applyNumberFormat="1" applyFont="1" applyAlignment="1">
      <alignment/>
    </xf>
    <xf numFmtId="0" fontId="0" fillId="0" borderId="0" xfId="0" applyAlignment="1">
      <alignment wrapText="1"/>
    </xf>
    <xf numFmtId="166" fontId="2" fillId="0" borderId="0" xfId="0" applyNumberFormat="1" applyFont="1" applyAlignment="1">
      <alignment/>
    </xf>
    <xf numFmtId="0" fontId="6" fillId="0" borderId="0" xfId="0" applyFont="1" applyBorder="1" applyAlignment="1">
      <alignment/>
    </xf>
    <xf numFmtId="0" fontId="7" fillId="0" borderId="0" xfId="0" applyFont="1" applyBorder="1" applyAlignment="1" applyProtection="1">
      <alignment/>
      <protection locked="0"/>
    </xf>
    <xf numFmtId="0" fontId="6" fillId="0" borderId="0" xfId="0" applyFont="1" applyAlignment="1">
      <alignment/>
    </xf>
    <xf numFmtId="0" fontId="7" fillId="0" borderId="0" xfId="0" applyFont="1" applyAlignment="1" applyProtection="1">
      <alignment/>
      <protection locked="0"/>
    </xf>
    <xf numFmtId="0" fontId="9" fillId="0" borderId="0" xfId="0" applyFont="1" applyAlignment="1">
      <alignment/>
    </xf>
    <xf numFmtId="0" fontId="11" fillId="0" borderId="0" xfId="0" applyFont="1" applyAlignment="1">
      <alignment/>
    </xf>
    <xf numFmtId="0" fontId="8" fillId="0" borderId="0" xfId="0" applyFont="1" applyAlignment="1">
      <alignment/>
    </xf>
    <xf numFmtId="0" fontId="12" fillId="0" borderId="0" xfId="0" applyFont="1" applyAlignment="1">
      <alignment/>
    </xf>
    <xf numFmtId="0" fontId="1" fillId="0" borderId="0" xfId="0" applyFont="1" applyAlignment="1">
      <alignment/>
    </xf>
    <xf numFmtId="0" fontId="14" fillId="0" borderId="0" xfId="0" applyFont="1" applyAlignment="1">
      <alignment/>
    </xf>
    <xf numFmtId="0" fontId="15" fillId="0" borderId="0" xfId="0" applyFont="1" applyAlignment="1">
      <alignment horizontal="center"/>
    </xf>
    <xf numFmtId="0" fontId="14" fillId="0" borderId="0" xfId="0" applyFont="1" applyAlignment="1">
      <alignment/>
    </xf>
    <xf numFmtId="1" fontId="3" fillId="0" borderId="0" xfId="0" applyNumberFormat="1" applyFont="1" applyBorder="1" applyAlignment="1">
      <alignment/>
    </xf>
    <xf numFmtId="2" fontId="3" fillId="0" borderId="0" xfId="0" applyNumberFormat="1" applyFont="1" applyBorder="1" applyAlignment="1" applyProtection="1">
      <alignment/>
      <protection locked="0"/>
    </xf>
    <xf numFmtId="3" fontId="3" fillId="33" borderId="10" xfId="0" applyNumberFormat="1" applyFont="1" applyFill="1" applyBorder="1" applyAlignment="1" applyProtection="1">
      <alignment/>
      <protection locked="0"/>
    </xf>
    <xf numFmtId="0" fontId="3" fillId="33" borderId="10" xfId="0" applyFont="1" applyFill="1" applyBorder="1" applyAlignment="1" applyProtection="1">
      <alignment/>
      <protection locked="0"/>
    </xf>
    <xf numFmtId="166" fontId="3" fillId="33" borderId="10" xfId="0" applyNumberFormat="1" applyFont="1" applyFill="1" applyBorder="1" applyAlignment="1" applyProtection="1">
      <alignment/>
      <protection locked="0"/>
    </xf>
    <xf numFmtId="49" fontId="14" fillId="0" borderId="0" xfId="0" applyNumberFormat="1" applyFont="1" applyFill="1" applyAlignment="1">
      <alignment/>
    </xf>
    <xf numFmtId="14" fontId="20" fillId="0" borderId="0" xfId="0" applyNumberFormat="1" applyFont="1" applyAlignment="1" applyProtection="1">
      <alignment horizontal="right"/>
      <protection/>
    </xf>
    <xf numFmtId="0" fontId="21" fillId="0" borderId="0" xfId="0" applyFont="1" applyAlignment="1">
      <alignment/>
    </xf>
    <xf numFmtId="165" fontId="21" fillId="0" borderId="0" xfId="0" applyNumberFormat="1" applyFont="1" applyAlignment="1">
      <alignment horizontal="center"/>
    </xf>
    <xf numFmtId="3" fontId="3" fillId="34" borderId="10" xfId="0" applyNumberFormat="1" applyFont="1" applyFill="1" applyBorder="1" applyAlignment="1" applyProtection="1">
      <alignment/>
      <protection locked="0"/>
    </xf>
    <xf numFmtId="0" fontId="2" fillId="0" borderId="0" xfId="0" applyFont="1" applyAlignment="1">
      <alignment/>
    </xf>
    <xf numFmtId="0" fontId="8" fillId="0" borderId="0" xfId="0" applyFont="1" applyAlignment="1" applyProtection="1">
      <alignment horizontal="center"/>
      <protection locked="0"/>
    </xf>
    <xf numFmtId="0" fontId="1" fillId="0" borderId="0" xfId="0" applyFont="1" applyAlignment="1" applyProtection="1">
      <alignment horizontal="center"/>
      <protection locked="0"/>
    </xf>
    <xf numFmtId="0" fontId="9" fillId="0" borderId="0" xfId="0" applyFont="1" applyAlignment="1" applyProtection="1">
      <alignment horizontal="center"/>
      <protection locked="0"/>
    </xf>
    <xf numFmtId="0" fontId="10" fillId="0" borderId="0" xfId="0" applyFont="1" applyFill="1" applyAlignment="1">
      <alignment horizontal="center"/>
    </xf>
    <xf numFmtId="164" fontId="3" fillId="34" borderId="0" xfId="0" applyNumberFormat="1" applyFont="1" applyFill="1" applyBorder="1" applyAlignment="1">
      <alignment/>
    </xf>
    <xf numFmtId="3" fontId="3" fillId="0" borderId="10" xfId="0" applyNumberFormat="1" applyFont="1" applyFill="1" applyBorder="1" applyAlignment="1" applyProtection="1">
      <alignment/>
      <protection locked="0"/>
    </xf>
    <xf numFmtId="0" fontId="14" fillId="35" borderId="0" xfId="0" applyFont="1" applyFill="1" applyAlignment="1">
      <alignment/>
    </xf>
    <xf numFmtId="0" fontId="15" fillId="35" borderId="0" xfId="0" applyFont="1" applyFill="1" applyAlignment="1">
      <alignment horizontal="center"/>
    </xf>
    <xf numFmtId="166" fontId="3" fillId="35" borderId="0" xfId="0" applyNumberFormat="1" applyFont="1" applyFill="1" applyBorder="1" applyAlignment="1" applyProtection="1">
      <alignment/>
      <protection locked="0"/>
    </xf>
    <xf numFmtId="0" fontId="14" fillId="35" borderId="0" xfId="0" applyFont="1" applyFill="1" applyAlignment="1">
      <alignment horizontal="left"/>
    </xf>
    <xf numFmtId="0" fontId="15" fillId="35" borderId="0" xfId="0" applyFont="1" applyFill="1" applyAlignment="1">
      <alignment horizontal="left"/>
    </xf>
    <xf numFmtId="164" fontId="3" fillId="35" borderId="0" xfId="0" applyNumberFormat="1" applyFont="1" applyFill="1" applyBorder="1" applyAlignment="1">
      <alignment/>
    </xf>
    <xf numFmtId="164" fontId="3" fillId="35" borderId="0" xfId="0" applyNumberFormat="1" applyFont="1" applyFill="1" applyBorder="1" applyAlignment="1" applyProtection="1">
      <alignment/>
      <protection locked="0"/>
    </xf>
    <xf numFmtId="0" fontId="14" fillId="35" borderId="0" xfId="0" applyFont="1" applyFill="1" applyAlignment="1">
      <alignment/>
    </xf>
    <xf numFmtId="0" fontId="0" fillId="35" borderId="0" xfId="0" applyFill="1" applyAlignment="1">
      <alignment/>
    </xf>
    <xf numFmtId="0" fontId="22" fillId="35" borderId="0" xfId="0" applyFont="1" applyFill="1" applyAlignment="1">
      <alignment horizontal="left"/>
    </xf>
    <xf numFmtId="165" fontId="21" fillId="35" borderId="0" xfId="0" applyNumberFormat="1" applyFont="1" applyFill="1" applyAlignment="1">
      <alignment horizontal="center"/>
    </xf>
    <xf numFmtId="0" fontId="21" fillId="35" borderId="0" xfId="0" applyFont="1" applyFill="1" applyAlignment="1">
      <alignment/>
    </xf>
    <xf numFmtId="0" fontId="2" fillId="35" borderId="0" xfId="0" applyFont="1" applyFill="1" applyAlignment="1">
      <alignment/>
    </xf>
    <xf numFmtId="3" fontId="3" fillId="35" borderId="0" xfId="0" applyNumberFormat="1" applyFont="1" applyFill="1" applyBorder="1" applyAlignment="1" applyProtection="1">
      <alignment/>
      <protection locked="0"/>
    </xf>
    <xf numFmtId="0" fontId="3" fillId="35" borderId="0" xfId="0" applyFont="1" applyFill="1" applyBorder="1" applyAlignment="1" applyProtection="1">
      <alignment/>
      <protection locked="0"/>
    </xf>
    <xf numFmtId="1" fontId="12" fillId="33" borderId="10" xfId="0" applyNumberFormat="1" applyFont="1" applyFill="1" applyBorder="1" applyAlignment="1" applyProtection="1">
      <alignment horizontal="right"/>
      <protection locked="0"/>
    </xf>
    <xf numFmtId="3" fontId="12" fillId="33" borderId="10" xfId="0" applyNumberFormat="1" applyFont="1" applyFill="1" applyBorder="1" applyAlignment="1" applyProtection="1">
      <alignment/>
      <protection locked="0"/>
    </xf>
    <xf numFmtId="3" fontId="12" fillId="33" borderId="10" xfId="0" applyNumberFormat="1" applyFont="1" applyFill="1" applyBorder="1" applyAlignment="1" applyProtection="1">
      <alignment/>
      <protection locked="0"/>
    </xf>
    <xf numFmtId="166" fontId="12" fillId="33" borderId="10" xfId="0" applyNumberFormat="1" applyFont="1" applyFill="1" applyBorder="1" applyAlignment="1" applyProtection="1">
      <alignment/>
      <protection locked="0"/>
    </xf>
    <xf numFmtId="164" fontId="12" fillId="33" borderId="10" xfId="0" applyNumberFormat="1" applyFont="1" applyFill="1" applyBorder="1" applyAlignment="1" applyProtection="1">
      <alignment/>
      <protection locked="0"/>
    </xf>
    <xf numFmtId="0" fontId="0" fillId="0" borderId="0" xfId="0"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xf>
    <xf numFmtId="165" fontId="2" fillId="0" borderId="0" xfId="0" applyNumberFormat="1" applyFont="1" applyFill="1" applyBorder="1" applyAlignment="1">
      <alignment/>
    </xf>
    <xf numFmtId="164" fontId="0" fillId="0" borderId="0" xfId="0" applyNumberFormat="1" applyFill="1" applyBorder="1" applyAlignment="1">
      <alignment/>
    </xf>
    <xf numFmtId="0" fontId="0" fillId="0" borderId="0" xfId="0" applyFill="1" applyBorder="1" applyAlignment="1">
      <alignment/>
    </xf>
    <xf numFmtId="168" fontId="0" fillId="0" borderId="0" xfId="0" applyNumberFormat="1" applyFill="1" applyBorder="1" applyAlignment="1">
      <alignment horizontal="center" wrapText="1"/>
    </xf>
    <xf numFmtId="168" fontId="0" fillId="0" borderId="0" xfId="0" applyNumberFormat="1" applyFill="1" applyBorder="1" applyAlignment="1">
      <alignment/>
    </xf>
    <xf numFmtId="166" fontId="3" fillId="0" borderId="0" xfId="0" applyNumberFormat="1" applyFont="1" applyFill="1" applyBorder="1" applyAlignment="1">
      <alignment horizontal="left"/>
    </xf>
    <xf numFmtId="166" fontId="3" fillId="0" borderId="0" xfId="0" applyNumberFormat="1" applyFont="1" applyFill="1" applyBorder="1" applyAlignment="1">
      <alignment horizontal="center"/>
    </xf>
    <xf numFmtId="168" fontId="3" fillId="0" borderId="0" xfId="0" applyNumberFormat="1" applyFont="1" applyFill="1" applyBorder="1" applyAlignment="1">
      <alignment horizontal="center"/>
    </xf>
    <xf numFmtId="168" fontId="0" fillId="0" borderId="0" xfId="0" applyNumberFormat="1" applyFill="1" applyBorder="1" applyAlignment="1">
      <alignment wrapText="1"/>
    </xf>
    <xf numFmtId="168" fontId="3" fillId="0" borderId="0" xfId="0" applyNumberFormat="1" applyFont="1" applyFill="1" applyBorder="1" applyAlignment="1">
      <alignment horizontal="left"/>
    </xf>
    <xf numFmtId="14" fontId="2" fillId="0" borderId="11" xfId="0" applyNumberFormat="1" applyFont="1" applyFill="1" applyBorder="1" applyAlignment="1">
      <alignment horizontal="center"/>
    </xf>
    <xf numFmtId="0" fontId="2" fillId="0" borderId="12" xfId="0" applyFont="1" applyFill="1" applyBorder="1" applyAlignment="1">
      <alignment/>
    </xf>
    <xf numFmtId="0" fontId="2" fillId="0" borderId="11"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1" xfId="0" applyFill="1" applyBorder="1" applyAlignment="1">
      <alignment/>
    </xf>
    <xf numFmtId="168" fontId="0" fillId="0" borderId="11" xfId="0" applyNumberFormat="1" applyFill="1" applyBorder="1" applyAlignment="1">
      <alignment wrapText="1"/>
    </xf>
    <xf numFmtId="168" fontId="0" fillId="0" borderId="11" xfId="0" applyNumberFormat="1" applyFill="1" applyBorder="1" applyAlignment="1">
      <alignment/>
    </xf>
    <xf numFmtId="168" fontId="3" fillId="0" borderId="11" xfId="0" applyNumberFormat="1" applyFont="1" applyFill="1" applyBorder="1" applyAlignment="1" applyProtection="1">
      <alignment horizontal="left"/>
      <protection locked="0"/>
    </xf>
    <xf numFmtId="164" fontId="3" fillId="0" borderId="13" xfId="0" applyNumberFormat="1" applyFont="1" applyFill="1" applyBorder="1" applyAlignment="1" applyProtection="1">
      <alignment/>
      <protection locked="0"/>
    </xf>
    <xf numFmtId="166" fontId="3" fillId="0" borderId="10" xfId="0" applyNumberFormat="1" applyFont="1" applyFill="1" applyBorder="1" applyAlignment="1">
      <alignment horizontal="center"/>
    </xf>
    <xf numFmtId="166" fontId="3" fillId="0" borderId="10" xfId="0" applyNumberFormat="1" applyFont="1" applyFill="1" applyBorder="1" applyAlignment="1">
      <alignment/>
    </xf>
    <xf numFmtId="164" fontId="3" fillId="0" borderId="10" xfId="0" applyNumberFormat="1" applyFont="1" applyFill="1" applyBorder="1" applyAlignment="1">
      <alignment/>
    </xf>
    <xf numFmtId="0" fontId="2" fillId="0" borderId="14" xfId="0" applyFont="1" applyFill="1" applyBorder="1" applyAlignment="1">
      <alignment/>
    </xf>
    <xf numFmtId="164" fontId="3" fillId="0" borderId="12" xfId="0" applyNumberFormat="1" applyFont="1" applyFill="1" applyBorder="1" applyAlignment="1">
      <alignment horizontal="center"/>
    </xf>
    <xf numFmtId="164" fontId="3" fillId="0" borderId="0" xfId="0" applyNumberFormat="1" applyFont="1" applyFill="1" applyBorder="1" applyAlignment="1">
      <alignment horizontal="center"/>
    </xf>
    <xf numFmtId="165" fontId="27" fillId="0" borderId="0" xfId="0" applyNumberFormat="1" applyFont="1" applyBorder="1" applyAlignment="1">
      <alignment horizontal="center"/>
    </xf>
    <xf numFmtId="0" fontId="27" fillId="0" borderId="0" xfId="0" applyFont="1" applyBorder="1" applyAlignment="1">
      <alignment horizontal="center"/>
    </xf>
    <xf numFmtId="0" fontId="28" fillId="0" borderId="0" xfId="0" applyFont="1" applyBorder="1" applyAlignment="1">
      <alignment/>
    </xf>
    <xf numFmtId="164" fontId="12" fillId="33" borderId="0" xfId="0" applyNumberFormat="1" applyFont="1" applyFill="1" applyBorder="1" applyAlignment="1" applyProtection="1">
      <alignment/>
      <protection locked="0"/>
    </xf>
    <xf numFmtId="0" fontId="25" fillId="35" borderId="0" xfId="0" applyFont="1" applyFill="1" applyAlignment="1">
      <alignment horizontal="left"/>
    </xf>
    <xf numFmtId="0" fontId="25" fillId="35" borderId="0" xfId="0" applyFont="1" applyFill="1" applyAlignment="1" applyProtection="1">
      <alignment horizontal="left"/>
      <protection locked="0"/>
    </xf>
    <xf numFmtId="0" fontId="29" fillId="35" borderId="0" xfId="0" applyFont="1" applyFill="1" applyAlignment="1" applyProtection="1">
      <alignment horizontal="left"/>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wrapText="1"/>
      <protection/>
    </xf>
    <xf numFmtId="0" fontId="0" fillId="0" borderId="12" xfId="0" applyFont="1" applyFill="1" applyBorder="1" applyAlignment="1" applyProtection="1">
      <alignment horizontal="center" wrapText="1" shrinkToFit="1"/>
      <protection/>
    </xf>
    <xf numFmtId="0" fontId="18" fillId="36" borderId="0" xfId="0" applyFont="1" applyFill="1" applyAlignment="1">
      <alignment wrapText="1"/>
    </xf>
    <xf numFmtId="0" fontId="14" fillId="0" borderId="0" xfId="0" applyFont="1" applyFill="1" applyAlignment="1">
      <alignment wrapText="1"/>
    </xf>
    <xf numFmtId="0" fontId="9" fillId="0" borderId="0" xfId="0" applyFont="1" applyFill="1" applyAlignment="1">
      <alignment wrapText="1"/>
    </xf>
    <xf numFmtId="0" fontId="10" fillId="0" borderId="0" xfId="0" applyFont="1" applyFill="1" applyAlignment="1" applyProtection="1">
      <alignment horizontal="center"/>
      <protection/>
    </xf>
    <xf numFmtId="0" fontId="12" fillId="35" borderId="0" xfId="0" applyFont="1" applyFill="1" applyAlignment="1" applyProtection="1">
      <alignment/>
      <protection/>
    </xf>
    <xf numFmtId="165" fontId="12" fillId="35" borderId="0" xfId="0" applyNumberFormat="1" applyFont="1" applyFill="1" applyAlignment="1" applyProtection="1">
      <alignment horizontal="left"/>
      <protection/>
    </xf>
    <xf numFmtId="0" fontId="14" fillId="0" borderId="0" xfId="0" applyFont="1" applyAlignment="1">
      <alignment/>
    </xf>
    <xf numFmtId="0" fontId="2" fillId="0" borderId="0" xfId="0" applyFont="1" applyAlignment="1">
      <alignment/>
    </xf>
    <xf numFmtId="0" fontId="0" fillId="0" borderId="0" xfId="0" applyAlignment="1">
      <alignment/>
    </xf>
    <xf numFmtId="0" fontId="8" fillId="0" borderId="0" xfId="0" applyFont="1" applyAlignment="1" applyProtection="1">
      <alignment horizontal="center"/>
      <protection/>
    </xf>
    <xf numFmtId="0" fontId="1" fillId="0" borderId="0" xfId="0" applyFont="1" applyAlignment="1" applyProtection="1">
      <alignment horizontal="center"/>
      <protection/>
    </xf>
    <xf numFmtId="166" fontId="23" fillId="0" borderId="11" xfId="0" applyNumberFormat="1" applyFont="1" applyFill="1" applyBorder="1" applyAlignment="1">
      <alignment horizontal="center"/>
    </xf>
    <xf numFmtId="166" fontId="23" fillId="0" borderId="0" xfId="0" applyNumberFormat="1" applyFont="1" applyFill="1" applyBorder="1" applyAlignment="1">
      <alignment horizontal="center"/>
    </xf>
    <xf numFmtId="0" fontId="0" fillId="0" borderId="0" xfId="0" applyBorder="1" applyAlignment="1">
      <alignment/>
    </xf>
    <xf numFmtId="0" fontId="0" fillId="0" borderId="12" xfId="0" applyBorder="1" applyAlignment="1">
      <alignment/>
    </xf>
    <xf numFmtId="0" fontId="9" fillId="0" borderId="0" xfId="0" applyFont="1" applyAlignment="1" applyProtection="1">
      <alignment horizontal="center"/>
      <protection/>
    </xf>
    <xf numFmtId="0" fontId="12" fillId="35" borderId="0" xfId="0" applyFont="1" applyFill="1" applyAlignment="1" applyProtection="1">
      <alignment horizontal="left"/>
      <protection/>
    </xf>
    <xf numFmtId="49" fontId="14" fillId="33" borderId="0" xfId="0" applyNumberFormat="1" applyFont="1" applyFill="1" applyAlignment="1" applyProtection="1">
      <alignment horizontal="center" vertical="center" wrapText="1"/>
      <protection/>
    </xf>
    <xf numFmtId="0" fontId="0" fillId="0" borderId="0" xfId="0" applyAlignment="1" applyProtection="1">
      <alignment horizontal="center" vertical="center"/>
      <protection/>
    </xf>
    <xf numFmtId="14" fontId="2" fillId="0" borderId="11" xfId="0" applyNumberFormat="1" applyFont="1" applyFill="1" applyBorder="1" applyAlignment="1">
      <alignment horizontal="center"/>
    </xf>
    <xf numFmtId="0" fontId="2" fillId="0" borderId="0" xfId="0" applyFont="1" applyFill="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8" fillId="0" borderId="15" xfId="0" applyFont="1" applyFill="1" applyBorder="1" applyAlignment="1" applyProtection="1">
      <alignment horizontal="center"/>
      <protection/>
    </xf>
    <xf numFmtId="0" fontId="8" fillId="0" borderId="16" xfId="0" applyFont="1" applyFill="1" applyBorder="1" applyAlignment="1" applyProtection="1">
      <alignment horizontal="center"/>
      <protection/>
    </xf>
    <xf numFmtId="0" fontId="0" fillId="0" borderId="17" xfId="0" applyBorder="1" applyAlignment="1" applyProtection="1">
      <alignment horizontal="center"/>
      <protection/>
    </xf>
    <xf numFmtId="3" fontId="12" fillId="35" borderId="0" xfId="0" applyNumberFormat="1" applyFont="1" applyFill="1" applyBorder="1" applyAlignment="1" applyProtection="1">
      <alignment/>
      <protection/>
    </xf>
    <xf numFmtId="0" fontId="9" fillId="0" borderId="0" xfId="0" applyFont="1" applyAlignment="1" applyProtection="1">
      <alignment/>
      <protection/>
    </xf>
    <xf numFmtId="0" fontId="24" fillId="35" borderId="0" xfId="0" applyFont="1" applyFill="1" applyAlignment="1" applyProtection="1">
      <alignment/>
      <protection/>
    </xf>
    <xf numFmtId="164" fontId="13" fillId="0" borderId="11" xfId="0" applyNumberFormat="1" applyFont="1" applyFill="1" applyBorder="1" applyAlignment="1" applyProtection="1">
      <alignment horizontal="center"/>
      <protection/>
    </xf>
    <xf numFmtId="164" fontId="13" fillId="0" borderId="0"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12" xfId="0" applyBorder="1" applyAlignment="1" applyProtection="1">
      <alignment/>
      <protection/>
    </xf>
    <xf numFmtId="7" fontId="2" fillId="0" borderId="11" xfId="0" applyNumberFormat="1" applyFont="1" applyFill="1" applyBorder="1" applyAlignment="1">
      <alignment horizontal="center"/>
    </xf>
    <xf numFmtId="7" fontId="2" fillId="0" borderId="0" xfId="0" applyNumberFormat="1" applyFont="1" applyFill="1" applyBorder="1" applyAlignment="1">
      <alignment horizontal="center"/>
    </xf>
    <xf numFmtId="14" fontId="12" fillId="0" borderId="11" xfId="0" applyNumberFormat="1"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0" fillId="0" borderId="0" xfId="0" applyBorder="1" applyAlignment="1" applyProtection="1">
      <alignment horizontal="center"/>
      <protection/>
    </xf>
    <xf numFmtId="0" fontId="0" fillId="0" borderId="12" xfId="0" applyBorder="1" applyAlignment="1" applyProtection="1">
      <alignment horizontal="center"/>
      <protection/>
    </xf>
    <xf numFmtId="0" fontId="29" fillId="35" borderId="0" xfId="0" applyFont="1" applyFill="1" applyAlignment="1" applyProtection="1">
      <alignment horizontal="left"/>
      <protection/>
    </xf>
    <xf numFmtId="0" fontId="26" fillId="35" borderId="0" xfId="0" applyFont="1" applyFill="1" applyAlignment="1" applyProtection="1">
      <alignment horizontal="left"/>
      <protection/>
    </xf>
    <xf numFmtId="166" fontId="17" fillId="0" borderId="11" xfId="0" applyNumberFormat="1" applyFont="1" applyFill="1" applyBorder="1" applyAlignment="1">
      <alignment horizontal="center"/>
    </xf>
    <xf numFmtId="166" fontId="17" fillId="0" borderId="0" xfId="0" applyNumberFormat="1" applyFont="1" applyFill="1" applyBorder="1" applyAlignment="1">
      <alignment horizontal="center"/>
    </xf>
    <xf numFmtId="165" fontId="27" fillId="0" borderId="0" xfId="0" applyNumberFormat="1" applyFont="1" applyBorder="1" applyAlignment="1" applyProtection="1">
      <alignment horizontal="center"/>
      <protection/>
    </xf>
    <xf numFmtId="0" fontId="27" fillId="0" borderId="0" xfId="0" applyFont="1" applyBorder="1" applyAlignment="1" applyProtection="1">
      <alignment horizontal="center"/>
      <protection/>
    </xf>
    <xf numFmtId="0" fontId="28" fillId="0" borderId="0" xfId="0" applyFont="1" applyBorder="1" applyAlignment="1" applyProtection="1">
      <alignment/>
      <protection/>
    </xf>
    <xf numFmtId="0" fontId="23" fillId="0" borderId="0" xfId="0" applyFont="1" applyFill="1" applyBorder="1" applyAlignment="1">
      <alignment horizontal="center"/>
    </xf>
    <xf numFmtId="0" fontId="12" fillId="0" borderId="11"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62"/>
  <sheetViews>
    <sheetView showGridLines="0" showRowColHeaders="0" showZeros="0" tabSelected="1" showOutlineSymbols="0" workbookViewId="0" topLeftCell="A42">
      <selection activeCell="F39" sqref="F39"/>
    </sheetView>
  </sheetViews>
  <sheetFormatPr defaultColWidth="9.140625" defaultRowHeight="12.75"/>
  <cols>
    <col min="1" max="1" width="14.28125" style="0" customWidth="1"/>
    <col min="2" max="2" width="9.8515625" style="0" bestFit="1" customWidth="1"/>
    <col min="3" max="3" width="15.140625" style="0" customWidth="1"/>
    <col min="4" max="4" width="15.00390625" style="0" customWidth="1"/>
    <col min="5" max="5" width="71.140625" style="0" customWidth="1"/>
    <col min="6" max="6" width="20.140625" style="0" bestFit="1" customWidth="1"/>
    <col min="7" max="7" width="12.7109375" style="0" customWidth="1"/>
    <col min="8" max="8" width="17.00390625" style="0" customWidth="1"/>
  </cols>
  <sheetData>
    <row r="1" spans="1:5" ht="20.25" customHeight="1">
      <c r="A1" s="95" t="s">
        <v>5</v>
      </c>
      <c r="E1" s="23"/>
    </row>
    <row r="2" spans="1:6" ht="21.75" customHeight="1">
      <c r="A2" s="95"/>
      <c r="B2" s="96"/>
      <c r="C2" s="97"/>
      <c r="D2" s="4"/>
      <c r="E2" s="112" t="s">
        <v>7</v>
      </c>
      <c r="F2" s="4"/>
    </row>
    <row r="3" spans="1:6" ht="30" customHeight="1">
      <c r="A3" s="95"/>
      <c r="B3" s="97"/>
      <c r="C3" s="97"/>
      <c r="D3" s="4"/>
      <c r="E3" s="113"/>
      <c r="F3" s="4"/>
    </row>
    <row r="4" ht="12.75">
      <c r="A4" s="95"/>
    </row>
    <row r="5" spans="1:6" ht="40.5">
      <c r="A5" s="29"/>
      <c r="B5" s="104" t="s">
        <v>32</v>
      </c>
      <c r="C5" s="104"/>
      <c r="D5" s="104"/>
      <c r="E5" s="104"/>
      <c r="F5" s="104"/>
    </row>
    <row r="6" spans="1:6" ht="18">
      <c r="A6" s="30"/>
      <c r="B6" s="105" t="s">
        <v>33</v>
      </c>
      <c r="C6" s="105"/>
      <c r="D6" s="105"/>
      <c r="E6" s="105"/>
      <c r="F6" s="105"/>
    </row>
    <row r="7" spans="1:6" ht="18">
      <c r="A7" s="30"/>
      <c r="B7" s="105" t="s">
        <v>34</v>
      </c>
      <c r="C7" s="105"/>
      <c r="D7" s="105"/>
      <c r="E7" s="105"/>
      <c r="F7" s="105"/>
    </row>
    <row r="8" spans="1:6" s="10" customFormat="1" ht="20.25">
      <c r="A8" s="31"/>
      <c r="B8" s="110" t="s">
        <v>35</v>
      </c>
      <c r="C8" s="110"/>
      <c r="D8" s="110"/>
      <c r="E8" s="110"/>
      <c r="F8" s="110"/>
    </row>
    <row r="9" spans="1:6" ht="15">
      <c r="A9" s="2"/>
      <c r="B9" s="2"/>
      <c r="C9" s="2"/>
      <c r="D9" s="2"/>
      <c r="E9" s="2"/>
      <c r="F9" s="2"/>
    </row>
    <row r="10" spans="1:6" ht="15">
      <c r="A10" s="2"/>
      <c r="B10" s="2"/>
      <c r="C10" s="2"/>
      <c r="D10" s="2"/>
      <c r="E10" s="2"/>
      <c r="F10" s="2"/>
    </row>
    <row r="11" spans="1:6" s="11" customFormat="1" ht="31.5">
      <c r="A11" s="32"/>
      <c r="B11" s="98" t="s">
        <v>27</v>
      </c>
      <c r="C11" s="98"/>
      <c r="D11" s="98"/>
      <c r="E11" s="98"/>
      <c r="F11" s="98"/>
    </row>
    <row r="12" spans="1:6" ht="15">
      <c r="A12" s="1"/>
      <c r="B12" s="1"/>
      <c r="C12" s="1"/>
      <c r="D12" s="102"/>
      <c r="E12" s="103"/>
      <c r="F12" s="1"/>
    </row>
    <row r="13" spans="1:6" ht="20.25">
      <c r="A13" s="26"/>
      <c r="B13" s="100" t="s">
        <v>13</v>
      </c>
      <c r="C13" s="100"/>
      <c r="D13" s="100"/>
      <c r="E13" s="100"/>
      <c r="F13" s="50">
        <v>225</v>
      </c>
    </row>
    <row r="14" spans="1:6" ht="19.5">
      <c r="A14" s="26"/>
      <c r="B14" s="45"/>
      <c r="C14" s="45"/>
      <c r="D14" s="45"/>
      <c r="E14" s="45"/>
      <c r="F14" s="45"/>
    </row>
    <row r="15" spans="1:6" ht="20.25">
      <c r="A15" s="26"/>
      <c r="B15" s="100" t="s">
        <v>14</v>
      </c>
      <c r="C15" s="100"/>
      <c r="D15" s="100"/>
      <c r="E15" s="100"/>
      <c r="F15" s="50"/>
    </row>
    <row r="16" spans="1:6" ht="19.5">
      <c r="A16" s="25"/>
      <c r="B16" s="46"/>
      <c r="C16" s="46"/>
      <c r="D16" s="46"/>
      <c r="E16" s="45"/>
      <c r="F16" s="46"/>
    </row>
    <row r="17" spans="1:6" s="1" customFormat="1" ht="24">
      <c r="A17" s="17"/>
      <c r="B17" s="121" t="s">
        <v>25</v>
      </c>
      <c r="C17" s="122"/>
      <c r="D17" s="122"/>
      <c r="E17" s="122"/>
      <c r="F17" s="51">
        <v>12251850</v>
      </c>
    </row>
    <row r="18" spans="1:6" s="1" customFormat="1" ht="24" hidden="1">
      <c r="A18" s="101" t="s">
        <v>16</v>
      </c>
      <c r="B18" s="103"/>
      <c r="C18" s="103"/>
      <c r="D18" s="103"/>
      <c r="E18" s="103"/>
      <c r="F18" s="20">
        <f>F17/1000</f>
        <v>12251.85</v>
      </c>
    </row>
    <row r="19" spans="1:6" s="1" customFormat="1" ht="24">
      <c r="A19" s="17"/>
      <c r="B19" s="35"/>
      <c r="C19" s="35"/>
      <c r="D19" s="35"/>
      <c r="E19" s="47"/>
      <c r="F19" s="48"/>
    </row>
    <row r="20" spans="1:6" s="1" customFormat="1" ht="24" hidden="1">
      <c r="A20" s="17"/>
      <c r="B20" s="101" t="s">
        <v>10</v>
      </c>
      <c r="C20" s="102"/>
      <c r="D20" s="102"/>
      <c r="E20" s="102"/>
      <c r="F20" s="27">
        <f>(F18*F15)/F13</f>
        <v>0</v>
      </c>
    </row>
    <row r="21" spans="1:6" s="1" customFormat="1" ht="24">
      <c r="A21" s="17"/>
      <c r="B21" s="99" t="s">
        <v>19</v>
      </c>
      <c r="C21" s="123"/>
      <c r="D21" s="123"/>
      <c r="E21" s="123"/>
      <c r="F21" s="52">
        <v>2500</v>
      </c>
    </row>
    <row r="22" spans="1:6" s="1" customFormat="1" ht="24" hidden="1">
      <c r="A22" s="17"/>
      <c r="B22" s="17"/>
      <c r="C22" s="28"/>
      <c r="D22" s="28"/>
      <c r="E22" s="28"/>
      <c r="F22" s="34"/>
    </row>
    <row r="23" spans="1:6" s="1" customFormat="1" ht="24" hidden="1">
      <c r="A23" s="101" t="s">
        <v>15</v>
      </c>
      <c r="B23" s="101"/>
      <c r="C23" s="101"/>
      <c r="D23" s="101"/>
      <c r="E23" s="101"/>
      <c r="F23" s="21">
        <f>F21/1000</f>
        <v>2.5</v>
      </c>
    </row>
    <row r="24" spans="1:6" s="1" customFormat="1" ht="24">
      <c r="A24" s="15"/>
      <c r="B24" s="35"/>
      <c r="C24" s="35"/>
      <c r="D24" s="35"/>
      <c r="E24" s="35"/>
      <c r="F24" s="49"/>
    </row>
    <row r="25" spans="1:6" s="1" customFormat="1" ht="24" hidden="1">
      <c r="A25" s="15" t="s">
        <v>11</v>
      </c>
      <c r="B25" s="15"/>
      <c r="C25" s="15" t="s">
        <v>8</v>
      </c>
      <c r="D25" s="15"/>
      <c r="E25" s="15"/>
      <c r="F25" s="33">
        <f>F33-(F23*F35)</f>
        <v>2.125</v>
      </c>
    </row>
    <row r="26" spans="1:6" s="1" customFormat="1" ht="24.75" hidden="1">
      <c r="A26" s="15"/>
      <c r="B26" s="15"/>
      <c r="C26" s="15"/>
      <c r="D26" s="15"/>
      <c r="E26" s="16"/>
      <c r="F26" s="18"/>
    </row>
    <row r="27" spans="1:6" s="1" customFormat="1" ht="24.75" hidden="1">
      <c r="A27" s="15" t="s">
        <v>11</v>
      </c>
      <c r="B27" s="15"/>
      <c r="C27" s="15" t="s">
        <v>9</v>
      </c>
      <c r="D27" s="15"/>
      <c r="E27" s="16"/>
      <c r="F27" s="33">
        <f>F37-(F23*F39)</f>
        <v>0</v>
      </c>
    </row>
    <row r="28" spans="1:6" s="1" customFormat="1" ht="24.75" hidden="1">
      <c r="A28" s="15"/>
      <c r="B28" s="15"/>
      <c r="C28" s="15"/>
      <c r="D28" s="15"/>
      <c r="E28" s="16"/>
      <c r="F28" s="19"/>
    </row>
    <row r="29" spans="1:6" s="1" customFormat="1" ht="24.75" hidden="1">
      <c r="A29" s="15"/>
      <c r="B29" s="15"/>
      <c r="C29" s="15"/>
      <c r="D29" s="15"/>
      <c r="E29" s="16"/>
      <c r="F29" s="19"/>
    </row>
    <row r="30" spans="1:6" s="1" customFormat="1" ht="24">
      <c r="A30" s="17"/>
      <c r="B30" s="99" t="s">
        <v>36</v>
      </c>
      <c r="C30" s="99"/>
      <c r="D30" s="99"/>
      <c r="E30" s="99"/>
      <c r="F30" s="53">
        <v>31158</v>
      </c>
    </row>
    <row r="31" spans="1:6" s="1" customFormat="1" ht="24.75" hidden="1">
      <c r="A31" s="15" t="s">
        <v>6</v>
      </c>
      <c r="B31" s="15"/>
      <c r="C31" s="15"/>
      <c r="D31" s="15"/>
      <c r="E31" s="16"/>
      <c r="F31" s="22" t="e">
        <f>F30-#REF!</f>
        <v>#REF!</v>
      </c>
    </row>
    <row r="32" spans="1:6" s="1" customFormat="1" ht="24">
      <c r="A32" s="15"/>
      <c r="B32" s="35"/>
      <c r="C32" s="35"/>
      <c r="D32" s="35"/>
      <c r="E32" s="36"/>
      <c r="F32" s="37"/>
    </row>
    <row r="33" spans="1:6" s="1" customFormat="1" ht="24">
      <c r="A33" s="15"/>
      <c r="B33" s="91" t="s">
        <v>28</v>
      </c>
      <c r="C33" s="90"/>
      <c r="D33" s="90"/>
      <c r="E33" s="89"/>
      <c r="F33" s="54">
        <v>6.5</v>
      </c>
    </row>
    <row r="34" spans="1:6" s="1" customFormat="1" ht="24">
      <c r="A34" s="15"/>
      <c r="B34" s="38"/>
      <c r="C34" s="39"/>
      <c r="D34" s="39"/>
      <c r="E34" s="39"/>
      <c r="F34" s="40"/>
    </row>
    <row r="35" spans="1:6" s="1" customFormat="1" ht="24">
      <c r="A35" s="15"/>
      <c r="B35" s="99" t="s">
        <v>30</v>
      </c>
      <c r="C35" s="99"/>
      <c r="D35" s="99"/>
      <c r="E35" s="123"/>
      <c r="F35" s="54">
        <v>1.75</v>
      </c>
    </row>
    <row r="36" spans="1:6" s="1" customFormat="1" ht="24">
      <c r="A36" s="15"/>
      <c r="B36" s="42"/>
      <c r="C36" s="42"/>
      <c r="D36" s="42"/>
      <c r="E36" s="43"/>
      <c r="F36" s="41"/>
    </row>
    <row r="37" spans="1:6" s="1" customFormat="1" ht="24">
      <c r="A37" s="15"/>
      <c r="B37" s="134" t="s">
        <v>29</v>
      </c>
      <c r="C37" s="135"/>
      <c r="D37" s="135"/>
      <c r="E37" s="135"/>
      <c r="F37" s="54"/>
    </row>
    <row r="38" spans="1:6" s="1" customFormat="1" ht="24">
      <c r="A38" s="15"/>
      <c r="B38" s="38"/>
      <c r="C38" s="44"/>
      <c r="D38" s="44"/>
      <c r="E38" s="44"/>
      <c r="F38" s="40"/>
    </row>
    <row r="39" spans="1:6" s="1" customFormat="1" ht="24">
      <c r="A39" s="15"/>
      <c r="B39" s="111" t="s">
        <v>31</v>
      </c>
      <c r="C39" s="111"/>
      <c r="D39" s="111"/>
      <c r="E39" s="111"/>
      <c r="F39" s="88"/>
    </row>
    <row r="40" spans="1:8" s="12" customFormat="1" ht="40.5">
      <c r="A40" s="138" t="s">
        <v>26</v>
      </c>
      <c r="B40" s="139"/>
      <c r="C40" s="139"/>
      <c r="D40" s="139"/>
      <c r="E40" s="139"/>
      <c r="F40" s="139"/>
      <c r="G40" s="140"/>
      <c r="H40" s="140"/>
    </row>
    <row r="41" spans="1:8" s="12" customFormat="1" ht="40.5">
      <c r="A41" s="85"/>
      <c r="B41" s="86"/>
      <c r="C41" s="86"/>
      <c r="D41" s="86"/>
      <c r="E41" s="86"/>
      <c r="F41" s="86"/>
      <c r="G41" s="87"/>
      <c r="H41" s="87"/>
    </row>
    <row r="42" spans="1:8" s="12" customFormat="1" ht="40.5">
      <c r="A42" s="118" t="s">
        <v>0</v>
      </c>
      <c r="B42" s="119"/>
      <c r="C42" s="119"/>
      <c r="D42" s="119"/>
      <c r="E42" s="119"/>
      <c r="F42" s="119"/>
      <c r="G42" s="119"/>
      <c r="H42" s="120"/>
    </row>
    <row r="43" spans="1:8" s="1" customFormat="1" ht="15">
      <c r="A43" s="114">
        <f ca="1">TODAY()</f>
        <v>40200</v>
      </c>
      <c r="B43" s="115"/>
      <c r="C43" s="115"/>
      <c r="D43" s="115"/>
      <c r="E43" s="115"/>
      <c r="F43" s="115"/>
      <c r="G43" s="116"/>
      <c r="H43" s="117"/>
    </row>
    <row r="44" spans="1:8" s="1" customFormat="1" ht="15">
      <c r="A44" s="69"/>
      <c r="B44" s="56"/>
      <c r="C44" s="56"/>
      <c r="D44" s="56"/>
      <c r="E44" s="56"/>
      <c r="F44" s="56"/>
      <c r="G44" s="57"/>
      <c r="H44" s="70"/>
    </row>
    <row r="45" spans="1:8" s="1" customFormat="1" ht="20.25">
      <c r="A45" s="130" t="s">
        <v>4</v>
      </c>
      <c r="B45" s="131"/>
      <c r="C45" s="131"/>
      <c r="D45" s="131"/>
      <c r="E45" s="131"/>
      <c r="F45" s="131"/>
      <c r="G45" s="132"/>
      <c r="H45" s="133"/>
    </row>
    <row r="46" spans="1:8" s="1" customFormat="1" ht="18">
      <c r="A46" s="106">
        <f>F57</f>
        <v>27178.2375</v>
      </c>
      <c r="B46" s="141"/>
      <c r="C46" s="141"/>
      <c r="D46" s="141"/>
      <c r="E46" s="141"/>
      <c r="F46" s="141"/>
      <c r="G46" s="108"/>
      <c r="H46" s="109"/>
    </row>
    <row r="47" spans="1:8" s="1" customFormat="1" ht="15">
      <c r="A47" s="71" t="s">
        <v>1</v>
      </c>
      <c r="B47" s="58"/>
      <c r="C47" s="58"/>
      <c r="D47" s="58"/>
      <c r="E47" s="59"/>
      <c r="F47" s="58"/>
      <c r="G47" s="57"/>
      <c r="H47" s="70"/>
    </row>
    <row r="48" spans="1:8" s="13" customFormat="1" ht="20.25">
      <c r="A48" s="142" t="s">
        <v>18</v>
      </c>
      <c r="B48" s="131"/>
      <c r="C48" s="131"/>
      <c r="D48" s="131"/>
      <c r="E48" s="131"/>
      <c r="F48" s="131"/>
      <c r="G48" s="126"/>
      <c r="H48" s="127"/>
    </row>
    <row r="49" spans="1:8" s="14" customFormat="1" ht="18">
      <c r="A49" s="106">
        <f>F30</f>
        <v>31158</v>
      </c>
      <c r="B49" s="107"/>
      <c r="C49" s="107"/>
      <c r="D49" s="107"/>
      <c r="E49" s="107"/>
      <c r="F49" s="107"/>
      <c r="G49" s="108"/>
      <c r="H49" s="109"/>
    </row>
    <row r="50" spans="1:8" ht="12.75">
      <c r="A50" s="72"/>
      <c r="B50" s="55"/>
      <c r="C50" s="55"/>
      <c r="D50" s="55"/>
      <c r="E50" s="60"/>
      <c r="F50" s="55"/>
      <c r="G50" s="61"/>
      <c r="H50" s="73"/>
    </row>
    <row r="51" spans="1:8" s="14" customFormat="1" ht="18">
      <c r="A51" s="124" t="s">
        <v>2</v>
      </c>
      <c r="B51" s="125"/>
      <c r="C51" s="125"/>
      <c r="D51" s="125"/>
      <c r="E51" s="125"/>
      <c r="F51" s="125"/>
      <c r="G51" s="126"/>
      <c r="H51" s="127"/>
    </row>
    <row r="52" spans="1:8" s="10" customFormat="1" ht="20.25">
      <c r="A52" s="136">
        <f>A46-A49</f>
        <v>-3979.7625000000007</v>
      </c>
      <c r="B52" s="137"/>
      <c r="C52" s="137"/>
      <c r="D52" s="137"/>
      <c r="E52" s="137"/>
      <c r="F52" s="137"/>
      <c r="G52" s="108"/>
      <c r="H52" s="109"/>
    </row>
    <row r="53" spans="1:8" s="1" customFormat="1" ht="15">
      <c r="A53" s="128"/>
      <c r="B53" s="129"/>
      <c r="C53" s="129"/>
      <c r="D53" s="129"/>
      <c r="E53" s="129"/>
      <c r="F53" s="129"/>
      <c r="G53" s="57"/>
      <c r="H53" s="70"/>
    </row>
    <row r="54" spans="1:8" s="1" customFormat="1" ht="17.25" customHeight="1">
      <c r="A54" s="74"/>
      <c r="B54" s="61"/>
      <c r="C54" s="61"/>
      <c r="D54" s="61"/>
      <c r="E54" s="61"/>
      <c r="F54" s="61"/>
      <c r="G54" s="57"/>
      <c r="H54" s="70"/>
    </row>
    <row r="55" spans="1:8" s="1" customFormat="1" ht="38.25">
      <c r="A55" s="75" t="s">
        <v>17</v>
      </c>
      <c r="B55" s="67" t="s">
        <v>12</v>
      </c>
      <c r="C55" s="92" t="s">
        <v>23</v>
      </c>
      <c r="D55" s="93" t="s">
        <v>24</v>
      </c>
      <c r="E55" s="62" t="s">
        <v>20</v>
      </c>
      <c r="F55" s="92" t="s">
        <v>3</v>
      </c>
      <c r="G55" s="93" t="s">
        <v>22</v>
      </c>
      <c r="H55" s="94" t="s">
        <v>21</v>
      </c>
    </row>
    <row r="56" spans="1:8" s="1" customFormat="1" ht="15">
      <c r="A56" s="76"/>
      <c r="B56" s="63"/>
      <c r="C56" s="61"/>
      <c r="D56" s="61"/>
      <c r="E56" s="63"/>
      <c r="F56" s="61"/>
      <c r="G56" s="57"/>
      <c r="H56" s="70"/>
    </row>
    <row r="57" spans="1:8" s="1" customFormat="1" ht="15.75">
      <c r="A57" s="77">
        <f>(MAX(F27,0)*F15)*12</f>
        <v>0</v>
      </c>
      <c r="B57" s="68">
        <f>(MAX(F25,0)*F13)*12</f>
        <v>5737.5</v>
      </c>
      <c r="C57" s="64">
        <f>(F18*F35)+B57</f>
        <v>27178.2375</v>
      </c>
      <c r="D57" s="65">
        <f>(F20*F39)+A57</f>
        <v>0</v>
      </c>
      <c r="E57" s="66">
        <f>F57-A49</f>
        <v>-3979.7625000000007</v>
      </c>
      <c r="F57" s="64">
        <f>C57+D57</f>
        <v>27178.2375</v>
      </c>
      <c r="G57" s="84">
        <f>(F35*F23)+MAX(F25,0)</f>
        <v>6.5</v>
      </c>
      <c r="H57" s="83">
        <f>(F39*F23)+MAX(F27,0)</f>
        <v>0</v>
      </c>
    </row>
    <row r="58" spans="1:8" s="1" customFormat="1" ht="15.75">
      <c r="A58" s="78"/>
      <c r="B58" s="79"/>
      <c r="C58" s="80"/>
      <c r="D58" s="80"/>
      <c r="E58" s="80"/>
      <c r="F58" s="80"/>
      <c r="G58" s="81"/>
      <c r="H58" s="82"/>
    </row>
    <row r="59" spans="1:7" s="1" customFormat="1" ht="15">
      <c r="A59" s="3"/>
      <c r="B59" s="5"/>
      <c r="C59" s="5"/>
      <c r="D59" s="3"/>
      <c r="E59" s="3"/>
      <c r="F59" s="5"/>
      <c r="G59" s="3"/>
    </row>
    <row r="60" s="6" customFormat="1" ht="22.5">
      <c r="E60" s="7"/>
    </row>
    <row r="61" s="8" customFormat="1" ht="22.5">
      <c r="E61" s="9"/>
    </row>
    <row r="62" s="1" customFormat="1" ht="19.5">
      <c r="E62" s="24"/>
    </row>
  </sheetData>
  <sheetProtection password="DCE5" sheet="1"/>
  <mergeCells count="30">
    <mergeCell ref="A51:H51"/>
    <mergeCell ref="A53:F53"/>
    <mergeCell ref="A45:H45"/>
    <mergeCell ref="B35:E35"/>
    <mergeCell ref="B37:E37"/>
    <mergeCell ref="D12:E12"/>
    <mergeCell ref="A52:H52"/>
    <mergeCell ref="A40:H40"/>
    <mergeCell ref="A46:H46"/>
    <mergeCell ref="A48:H48"/>
    <mergeCell ref="A49:H49"/>
    <mergeCell ref="B7:F7"/>
    <mergeCell ref="B8:F8"/>
    <mergeCell ref="B39:E39"/>
    <mergeCell ref="E2:E3"/>
    <mergeCell ref="A43:H43"/>
    <mergeCell ref="A42:H42"/>
    <mergeCell ref="B17:E17"/>
    <mergeCell ref="A23:E23"/>
    <mergeCell ref="B21:E21"/>
    <mergeCell ref="A1:A4"/>
    <mergeCell ref="B2:C3"/>
    <mergeCell ref="B11:F11"/>
    <mergeCell ref="B30:E30"/>
    <mergeCell ref="B13:E13"/>
    <mergeCell ref="B15:E15"/>
    <mergeCell ref="B20:E20"/>
    <mergeCell ref="A18:E18"/>
    <mergeCell ref="B5:F5"/>
    <mergeCell ref="B6:F6"/>
  </mergeCells>
  <printOptions/>
  <pageMargins left="0.75" right="0.75" top="1" bottom="1" header="0.5" footer="0.5"/>
  <pageSetup fitToHeight="0" fitToWidth="1" horizontalDpi="300" verticalDpi="300" orientation="portrait" scale="51"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MsRWA</dc:creator>
  <cp:keywords/>
  <dc:description/>
  <cp:lastModifiedBy>Jim Enterline</cp:lastModifiedBy>
  <cp:lastPrinted>2010-01-23T00:25:16Z</cp:lastPrinted>
  <dcterms:created xsi:type="dcterms:W3CDTF">1999-10-05T10:08:14Z</dcterms:created>
  <dcterms:modified xsi:type="dcterms:W3CDTF">2010-01-23T00:36:25Z</dcterms:modified>
  <cp:category/>
  <cp:version/>
  <cp:contentType/>
  <cp:contentStatus/>
</cp:coreProperties>
</file>