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3" i="1"/>
  <c r="E166"/>
  <c r="E169"/>
  <c r="G82"/>
  <c r="G76"/>
  <c r="G70"/>
  <c r="G64"/>
  <c r="G58"/>
  <c r="G51"/>
  <c r="G45"/>
  <c r="G39"/>
  <c r="G33"/>
  <c r="G27"/>
  <c r="F126"/>
  <c r="F98"/>
  <c r="F102"/>
  <c r="F99"/>
  <c r="H116"/>
  <c r="H114"/>
  <c r="H111"/>
  <c r="H106"/>
  <c r="C26"/>
  <c r="C83"/>
  <c r="C82"/>
  <c r="C81"/>
  <c r="C77"/>
  <c r="C76"/>
  <c r="C75"/>
  <c r="C71"/>
  <c r="C70"/>
  <c r="C69"/>
  <c r="C65"/>
  <c r="C64"/>
  <c r="C63"/>
  <c r="C59"/>
  <c r="C58"/>
  <c r="C57"/>
  <c r="C52"/>
  <c r="C51"/>
  <c r="C50"/>
  <c r="C46"/>
  <c r="C45"/>
  <c r="C44"/>
  <c r="C40"/>
  <c r="C39"/>
  <c r="C38"/>
  <c r="C34"/>
  <c r="C33"/>
  <c r="C32"/>
  <c r="C28"/>
  <c r="C27"/>
  <c r="H158" l="1"/>
  <c r="H154"/>
  <c r="C157"/>
  <c r="C156"/>
  <c r="H157"/>
  <c r="H156"/>
  <c r="H155"/>
  <c r="C158"/>
  <c r="C155"/>
  <c r="C154"/>
  <c r="C47"/>
  <c r="G46" s="1"/>
  <c r="C53"/>
  <c r="G52" s="1"/>
  <c r="C60"/>
  <c r="G59" s="1"/>
  <c r="C72"/>
  <c r="G71" s="1"/>
  <c r="C84"/>
  <c r="G83" s="1"/>
  <c r="C66"/>
  <c r="G65" s="1"/>
  <c r="C78"/>
  <c r="G77" s="1"/>
  <c r="C41"/>
  <c r="G40" s="1"/>
  <c r="C35"/>
  <c r="G34" s="1"/>
  <c r="C29"/>
  <c r="G28" s="1"/>
  <c r="C159" l="1"/>
  <c r="H159"/>
  <c r="G90"/>
  <c r="G88"/>
  <c r="G89"/>
  <c r="G87"/>
  <c r="B136" l="1"/>
  <c r="B137"/>
  <c r="B134"/>
  <c r="B135"/>
  <c r="B139"/>
  <c r="B132"/>
  <c r="B130"/>
  <c r="B138"/>
  <c r="B133"/>
  <c r="B131"/>
  <c r="B140"/>
  <c r="F139"/>
  <c r="F146" s="1"/>
  <c r="F134"/>
  <c r="D144" s="1"/>
  <c r="F140" l="1"/>
  <c r="F147" s="1"/>
  <c r="F138"/>
  <c r="F145" s="1"/>
  <c r="F137"/>
  <c r="F144" s="1"/>
  <c r="F132"/>
  <c r="B146" s="1"/>
  <c r="F130"/>
  <c r="B144" s="1"/>
  <c r="F131"/>
  <c r="B145" s="1"/>
  <c r="F133"/>
  <c r="B147" s="1"/>
  <c r="F135"/>
  <c r="D145" s="1"/>
  <c r="F136"/>
  <c r="D146" s="1"/>
</calcChain>
</file>

<file path=xl/sharedStrings.xml><?xml version="1.0" encoding="utf-8"?>
<sst xmlns="http://schemas.openxmlformats.org/spreadsheetml/2006/main" count="239" uniqueCount="146">
  <si>
    <t>years</t>
  </si>
  <si>
    <t>months</t>
  </si>
  <si>
    <t>weeks</t>
  </si>
  <si>
    <t>total weeks</t>
  </si>
  <si>
    <t>DW</t>
  </si>
  <si>
    <t>DS</t>
  </si>
  <si>
    <t>WW</t>
  </si>
  <si>
    <t>You are currently eligible for the following certificates of competency:</t>
  </si>
  <si>
    <t>D</t>
  </si>
  <si>
    <t>C</t>
  </si>
  <si>
    <t>B</t>
  </si>
  <si>
    <t>A</t>
  </si>
  <si>
    <t>I</t>
  </si>
  <si>
    <t>III</t>
  </si>
  <si>
    <t xml:space="preserve">D </t>
  </si>
  <si>
    <t xml:space="preserve">II </t>
  </si>
  <si>
    <t>CURRENT JOB POSITION:</t>
  </si>
  <si>
    <r>
      <t xml:space="preserve">Time performing current </t>
    </r>
    <r>
      <rPr>
        <b/>
        <sz val="11"/>
        <color theme="1"/>
        <rFont val="Calibri"/>
        <family val="2"/>
        <scheme val="minor"/>
      </rPr>
      <t>WASTEWATER TREATMENT</t>
    </r>
    <r>
      <rPr>
        <sz val="11"/>
        <color theme="1"/>
        <rFont val="Calibri"/>
        <family val="2"/>
        <scheme val="minor"/>
      </rPr>
      <t xml:space="preserve"> duties:</t>
    </r>
  </si>
  <si>
    <r>
      <t xml:space="preserve">Time performing current </t>
    </r>
    <r>
      <rPr>
        <b/>
        <sz val="11"/>
        <color theme="1"/>
        <rFont val="Calibri"/>
        <family val="2"/>
        <scheme val="minor"/>
      </rPr>
      <t>WASTEWATER COLLECTION</t>
    </r>
    <r>
      <rPr>
        <sz val="11"/>
        <color theme="1"/>
        <rFont val="Calibri"/>
        <family val="2"/>
        <scheme val="minor"/>
      </rPr>
      <t xml:space="preserve"> duties:</t>
    </r>
  </si>
  <si>
    <t>PREVIOUS JOB POSITIONS:</t>
  </si>
  <si>
    <r>
      <t xml:space="preserve">Time performing previous </t>
    </r>
    <r>
      <rPr>
        <b/>
        <sz val="11"/>
        <color theme="1"/>
        <rFont val="Calibri"/>
        <family val="2"/>
        <scheme val="minor"/>
      </rPr>
      <t>WASTEWATER TREATMENT</t>
    </r>
    <r>
      <rPr>
        <sz val="11"/>
        <color theme="1"/>
        <rFont val="Calibri"/>
        <family val="2"/>
        <scheme val="minor"/>
      </rPr>
      <t xml:space="preserve"> duties:</t>
    </r>
  </si>
  <si>
    <r>
      <t xml:space="preserve">Time performing previous </t>
    </r>
    <r>
      <rPr>
        <b/>
        <sz val="11"/>
        <color theme="1"/>
        <rFont val="Calibri"/>
        <family val="2"/>
        <scheme val="minor"/>
      </rPr>
      <t>WASTEWATER COLLECTION</t>
    </r>
    <r>
      <rPr>
        <sz val="11"/>
        <color theme="1"/>
        <rFont val="Calibri"/>
        <family val="2"/>
        <scheme val="minor"/>
      </rPr>
      <t xml:space="preserve"> duties:</t>
    </r>
  </si>
  <si>
    <t>Average Work Hours a Week:</t>
  </si>
  <si>
    <t>Total Weeks Earned:</t>
  </si>
  <si>
    <t>Total hours earned performing WASTEWATER TREATMENT duties:</t>
  </si>
  <si>
    <t>Total hours earned performing WASTEWATER COLLECTION duties:</t>
  </si>
  <si>
    <t>CUMULATIVE HOURS EARNED BASED UPON STANDARD FULL-TIME (40-HOUR) WORK WEEK:</t>
  </si>
  <si>
    <t>FOR DRINKING WATER ONLY:</t>
  </si>
  <si>
    <t>2.  Work performed in wastewater treatment will earn you equivalent time for drinking water</t>
  </si>
  <si>
    <t>3.  Work performed in drinking water treatment will earn you equivalent time for wastewater</t>
  </si>
  <si>
    <t>Interpreting above chart:</t>
  </si>
  <si>
    <t>Percentage claimed:</t>
  </si>
  <si>
    <t>Drinking Water Treatment:</t>
  </si>
  <si>
    <t>Drinking Water Distribution:</t>
  </si>
  <si>
    <t>Wastewater Treatment:</t>
  </si>
  <si>
    <t>Wastewater Collections:</t>
  </si>
  <si>
    <t>Other Duties:</t>
  </si>
  <si>
    <t>PERCENTAGE OF TIME CLAIMED FOR EACH TYPE OF DUTY:</t>
  </si>
  <si>
    <t>1.  Use the percentages of times claimed for your current job position and for all previous job</t>
  </si>
  <si>
    <t>Notes:</t>
  </si>
  <si>
    <t>positions, as found immediately above these notes, when filling out your exam applications.</t>
  </si>
  <si>
    <t xml:space="preserve">since there is no wastewater collections certification within Missouri at this time.  </t>
  </si>
  <si>
    <t>Total:</t>
  </si>
  <si>
    <t xml:space="preserve">College Level Course in Chemical, Biological, Environmental, Allied </t>
  </si>
  <si>
    <t>FOR DRINKING WATER OR WASTEWATER (APPLIES TO EITHER):</t>
  </si>
  <si>
    <t>Enter the number 1 for the appropriate selections below that apply:</t>
  </si>
  <si>
    <t xml:space="preserve">Science or Public Health - Must Have Earned Grade C or Better! </t>
  </si>
  <si>
    <t>(Enter the number 1 for each 3-semester course; Don't enter the</t>
  </si>
  <si>
    <t>Maximum of 6 months of equivalent credit allowed!</t>
  </si>
  <si>
    <t>Multi-Day Certification Classes or Approved Correspondence Courses for which</t>
  </si>
  <si>
    <t>Drinking Water Treatment (DW) offers 6 months of equivalent experience for DW;</t>
  </si>
  <si>
    <t>Number of DW Courses Attended:</t>
  </si>
  <si>
    <t>Number of DS Courses Attended:</t>
  </si>
  <si>
    <t>Diploma or a GED:</t>
  </si>
  <si>
    <r>
      <rPr>
        <b/>
        <sz val="11"/>
        <color theme="1"/>
        <rFont val="Calibri"/>
        <family val="2"/>
        <scheme val="minor"/>
      </rPr>
      <t>FOR WASTEWATER ONLY:</t>
    </r>
    <r>
      <rPr>
        <sz val="11"/>
        <color theme="1"/>
        <rFont val="Calibri"/>
        <family val="2"/>
        <scheme val="minor"/>
      </rPr>
      <t xml:space="preserve"> </t>
    </r>
  </si>
  <si>
    <t xml:space="preserve">Indicate in the blue boxes the number of classes you have attended that meet the </t>
  </si>
  <si>
    <r>
      <t xml:space="preserve">FOR DRINKING WATER, </t>
    </r>
    <r>
      <rPr>
        <i/>
        <sz val="11"/>
        <color theme="1"/>
        <rFont val="Calibri"/>
        <family val="2"/>
        <scheme val="minor"/>
      </rPr>
      <t xml:space="preserve">if you </t>
    </r>
    <r>
      <rPr>
        <b/>
        <i/>
        <sz val="11"/>
        <color theme="1"/>
        <rFont val="Calibri"/>
        <family val="2"/>
        <scheme val="minor"/>
      </rPr>
      <t>DO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NOT HAVE</t>
    </r>
    <r>
      <rPr>
        <i/>
        <sz val="11"/>
        <color theme="1"/>
        <rFont val="Calibri"/>
        <family val="2"/>
        <scheme val="minor"/>
      </rPr>
      <t xml:space="preserve"> a </t>
    </r>
    <r>
      <rPr>
        <b/>
        <i/>
        <sz val="11"/>
        <color theme="1"/>
        <rFont val="Calibri"/>
        <family val="2"/>
        <scheme val="minor"/>
      </rPr>
      <t>High School Diploma or a GED</t>
    </r>
    <r>
      <rPr>
        <i/>
        <sz val="11"/>
        <color theme="1"/>
        <rFont val="Calibri"/>
        <family val="2"/>
        <scheme val="minor"/>
      </rPr>
      <t xml:space="preserve">, </t>
    </r>
  </si>
  <si>
    <t>enter the number 1 in this blue box:</t>
  </si>
  <si>
    <t xml:space="preserve">Graduation from approved 1-year Certificate Program (DW/WW): </t>
  </si>
  <si>
    <t>2-year Associate Degree in one of the above-listed Sciences</t>
  </si>
  <si>
    <t>(Don't enter the number 1 here if you will be claiming the 4-year</t>
  </si>
  <si>
    <t>degree below):</t>
  </si>
  <si>
    <t>4-year Degree or More in one of the above-listed Sciences OR Civil,</t>
  </si>
  <si>
    <t>Mechanical, Electrical or Related Engineering Degree:</t>
  </si>
  <si>
    <t>Wastewater Treatment (WW) offers 6 months of equivalent experience for WW:</t>
  </si>
  <si>
    <t>Number of WW Courses Attended:</t>
  </si>
  <si>
    <t>Drinking Water Distribution (DS) offers 6 months of equivalent experience for DS:</t>
  </si>
  <si>
    <t>following descriptions - Must Have Attended at Least 80% of Course:</t>
  </si>
  <si>
    <t>following description - Must Have Attended at Least 80% of Course:</t>
  </si>
  <si>
    <t xml:space="preserve">EQUIVALENT HOURS: </t>
  </si>
  <si>
    <t>cumulative</t>
  </si>
  <si>
    <t>allowable</t>
  </si>
  <si>
    <t>DS-I</t>
  </si>
  <si>
    <t>DS-II</t>
  </si>
  <si>
    <t>DS-III</t>
  </si>
  <si>
    <t>WW-D</t>
  </si>
  <si>
    <t>WW-C</t>
  </si>
  <si>
    <t>WW-B</t>
  </si>
  <si>
    <t>WW-A</t>
  </si>
  <si>
    <t>DW-D</t>
  </si>
  <si>
    <t>DW-C</t>
  </si>
  <si>
    <t>DW-B</t>
  </si>
  <si>
    <t>DW-A</t>
  </si>
  <si>
    <t>CUMULATIVE HOURS (ACTUAL HOURS</t>
  </si>
  <si>
    <t>AND ALLOWABLE EQUIVALENT HOURS):</t>
  </si>
  <si>
    <t>spreadsheet to accurately account for your time and recalculate your certificate eligibility.</t>
  </si>
  <si>
    <t xml:space="preserve">Total hours earned performing DRINKING WATER TREATMENT duties: </t>
  </si>
  <si>
    <t xml:space="preserve">Total hours earned performing DRINKING WATER DISTRIBUTION duties: </t>
  </si>
  <si>
    <r>
      <t xml:space="preserve">Time performing current </t>
    </r>
    <r>
      <rPr>
        <b/>
        <sz val="11"/>
        <color theme="1"/>
        <rFont val="Calibri"/>
        <family val="2"/>
        <scheme val="minor"/>
      </rPr>
      <t>DRINKING WATER TREATMENT</t>
    </r>
    <r>
      <rPr>
        <sz val="11"/>
        <color theme="1"/>
        <rFont val="Calibri"/>
        <family val="2"/>
        <scheme val="minor"/>
      </rPr>
      <t xml:space="preserve"> duties:</t>
    </r>
  </si>
  <si>
    <r>
      <t xml:space="preserve">Time performing current </t>
    </r>
    <r>
      <rPr>
        <b/>
        <sz val="11"/>
        <color theme="1"/>
        <rFont val="Calibri"/>
        <family val="2"/>
        <scheme val="minor"/>
      </rPr>
      <t>DRINKING WATER DISTRIBUTION</t>
    </r>
    <r>
      <rPr>
        <sz val="11"/>
        <color theme="1"/>
        <rFont val="Calibri"/>
        <family val="2"/>
        <scheme val="minor"/>
      </rPr>
      <t xml:space="preserve"> duties: </t>
    </r>
  </si>
  <si>
    <r>
      <t xml:space="preserve">Time performing current </t>
    </r>
    <r>
      <rPr>
        <b/>
        <sz val="11"/>
        <color theme="1"/>
        <rFont val="Calibri"/>
        <family val="2"/>
        <scheme val="minor"/>
      </rPr>
      <t>JOB DUTIES OTHER THAN THOSE LISTED ABOVE</t>
    </r>
    <r>
      <rPr>
        <sz val="11"/>
        <color theme="1"/>
        <rFont val="Calibri"/>
        <family val="2"/>
        <scheme val="minor"/>
      </rPr>
      <t>:</t>
    </r>
  </si>
  <si>
    <r>
      <t xml:space="preserve">Time performing previous </t>
    </r>
    <r>
      <rPr>
        <b/>
        <sz val="11"/>
        <color theme="1"/>
        <rFont val="Calibri"/>
        <family val="2"/>
        <scheme val="minor"/>
      </rPr>
      <t>DRINKING WATER TREATMENT</t>
    </r>
    <r>
      <rPr>
        <sz val="11"/>
        <color theme="1"/>
        <rFont val="Calibri"/>
        <family val="2"/>
        <scheme val="minor"/>
      </rPr>
      <t xml:space="preserve"> duties:</t>
    </r>
  </si>
  <si>
    <r>
      <t xml:space="preserve">Time performing previous </t>
    </r>
    <r>
      <rPr>
        <b/>
        <sz val="11"/>
        <color theme="1"/>
        <rFont val="Calibri"/>
        <family val="2"/>
        <scheme val="minor"/>
      </rPr>
      <t>DRINKING WATER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DISTRIBUTION</t>
    </r>
    <r>
      <rPr>
        <sz val="11"/>
        <color theme="1"/>
        <rFont val="Calibri"/>
        <family val="2"/>
        <scheme val="minor"/>
      </rPr>
      <t xml:space="preserve"> duties: </t>
    </r>
  </si>
  <si>
    <r>
      <t xml:space="preserve">Time performing previous </t>
    </r>
    <r>
      <rPr>
        <b/>
        <sz val="11"/>
        <color theme="1"/>
        <rFont val="Calibri"/>
        <family val="2"/>
        <scheme val="minor"/>
      </rPr>
      <t>JOB DUTIES OTHER THAN THOSE LISTED ABOVE</t>
    </r>
    <r>
      <rPr>
        <sz val="11"/>
        <color theme="1"/>
        <rFont val="Calibri"/>
        <family val="2"/>
        <scheme val="minor"/>
      </rPr>
      <t>:</t>
    </r>
  </si>
  <si>
    <t>number 1 here if you will be claiming one of the degrees below):</t>
  </si>
  <si>
    <r>
      <rPr>
        <b/>
        <sz val="11"/>
        <color theme="1"/>
        <rFont val="Calibri"/>
        <family val="2"/>
        <scheme val="minor"/>
      </rPr>
      <t xml:space="preserve">FOR WASTEWATER, </t>
    </r>
    <r>
      <rPr>
        <sz val="11"/>
        <color theme="1"/>
        <rFont val="Calibri"/>
        <family val="2"/>
        <scheme val="minor"/>
      </rPr>
      <t xml:space="preserve">enter a 1 in the blue box below if you </t>
    </r>
    <r>
      <rPr>
        <b/>
        <sz val="11"/>
        <color theme="1"/>
        <rFont val="Calibri"/>
        <family val="2"/>
        <scheme val="minor"/>
      </rPr>
      <t>DID EARN</t>
    </r>
    <r>
      <rPr>
        <sz val="11"/>
        <color theme="1"/>
        <rFont val="Calibri"/>
        <family val="2"/>
        <scheme val="minor"/>
      </rPr>
      <t xml:space="preserve"> a </t>
    </r>
    <r>
      <rPr>
        <b/>
        <sz val="11"/>
        <color theme="1"/>
        <rFont val="Calibri"/>
        <family val="2"/>
        <scheme val="minor"/>
      </rPr>
      <t>High School</t>
    </r>
  </si>
  <si>
    <t>reflected in this spreadsheet or with specific questions at this number:  1-800-361-4827.</t>
  </si>
  <si>
    <t>2,080 hrs required</t>
  </si>
  <si>
    <t>1,040 hrs required</t>
  </si>
  <si>
    <t>3,120 hrs required</t>
  </si>
  <si>
    <t>7,280 hrs required</t>
  </si>
  <si>
    <t>11,440 hrs required</t>
  </si>
  <si>
    <t>6,240 hrs required</t>
  </si>
  <si>
    <t>4,160 hrs required</t>
  </si>
  <si>
    <t>8,320 hrs required</t>
  </si>
  <si>
    <t>12,480 hrs required</t>
  </si>
  <si>
    <t>information.  If you held more than one previous job position, you'll have to use the average</t>
  </si>
  <si>
    <t>time spent performing the various duties among those previous positions.</t>
  </si>
  <si>
    <t>need to contact the Missouri Department of Natural Resources (DNR) Operator Certification</t>
  </si>
  <si>
    <t>Office (telephone number provided below) regarding the Reciprocity process.</t>
  </si>
  <si>
    <r>
      <t xml:space="preserve">YES = You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CURRENTLY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QUALIFIED </t>
    </r>
    <r>
      <rPr>
        <sz val="11"/>
        <color theme="1"/>
        <rFont val="Calibri"/>
        <family val="2"/>
        <scheme val="minor"/>
      </rPr>
      <t>for this level certification, based upon time claimed.</t>
    </r>
  </si>
  <si>
    <r>
      <t xml:space="preserve">NO = You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CURRENTLY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QUALIFIED</t>
    </r>
    <r>
      <rPr>
        <sz val="11"/>
        <color theme="1"/>
        <rFont val="Calibri"/>
        <family val="2"/>
        <scheme val="minor"/>
      </rPr>
      <t xml:space="preserve"> for this level certification, based upon time claimed.</t>
    </r>
  </si>
  <si>
    <t>Fill in all blue fields that apply to your work and educational experiences.  For work experiences,</t>
  </si>
  <si>
    <t>be sure to complete the blue fields on the right side of the page that correspond to this</t>
  </si>
  <si>
    <t xml:space="preserve">You may NOT EXCEED 40 HOURS claimed for "Average Work Hours a Week".  If you do, you will </t>
  </si>
  <si>
    <t>to claim 20 hours a week working drinking water treatment and 20 hours a week working</t>
  </si>
  <si>
    <t>distribution, if this fits your duties; but it is NOT ACCEPTABLE to claim 30 hours a week for one</t>
  </si>
  <si>
    <t>duty and 20 hours a week for another duty (exceeding 40 hours total in a week for the same job</t>
  </si>
  <si>
    <t>THIS PROGRAM IS INTENDED FOR INFORMATIONAL PURPOSES ONLY, AND FINAL DECISIONS</t>
  </si>
  <si>
    <t xml:space="preserve">REGARDING CERTIFICATE ELIGIBILITY ARE DETERMINED BY THE MISSOURI DEPARTMENT OF </t>
  </si>
  <si>
    <t xml:space="preserve">NATURAL RESOURCES.  </t>
  </si>
  <si>
    <t>INSTRUCTIONS:</t>
  </si>
  <si>
    <t>see "Exceeds 40!" and "Invalid" prompts to alert you to re-enter hours claimed.  Also, concurrent</t>
  </si>
  <si>
    <t xml:space="preserve">duties should NOT exceed a total of 40 hours a week claimed.  For instance, it IS ACCEPTABLE  </t>
  </si>
  <si>
    <t>positions:  the most recent duties listed under "Current Job Position" and the former duties listed</t>
  </si>
  <si>
    <t xml:space="preserve">under "Previous Job Positions".  AGAIN, YOU'LL NEED TO CONFIRM YOUR ELIGIBILITY FOR ANY  </t>
  </si>
  <si>
    <t>TYPE OR LEVEL OF CERTIFICATE WITH THE MISSOURI DEPARTMENT OF NATURAL RESOURCES.</t>
  </si>
  <si>
    <t>performing specific job duties have changed over time, you'll need to list these as separate job</t>
  </si>
  <si>
    <t>CAUTIONS:</t>
  </si>
  <si>
    <t xml:space="preserve">position).  This will render your results invalid.  If your job duties or average hours a week spent   </t>
  </si>
  <si>
    <t xml:space="preserve">place the number 1 in this blue box:  </t>
  </si>
  <si>
    <t xml:space="preserve">place the number 1 in this blue box: </t>
  </si>
  <si>
    <t>CONFIRMATION CHECKS:</t>
  </si>
  <si>
    <t>you'll need to re-enter the percent of time spent performing each duty at the top of this</t>
  </si>
  <si>
    <t xml:space="preserve">certification.  </t>
  </si>
  <si>
    <t>5.  Work performed in drinking water distribution will earn you equivalent time for drinking</t>
  </si>
  <si>
    <t>water treatment and wastewater treatment, up to the maximum allowable for each level of</t>
  </si>
  <si>
    <t>6.  Drinking water distribution does NOT provide equivalent time for wastewater collections,</t>
  </si>
  <si>
    <t>7.  This spreadsheet does NOT calculate experience or certification from other states.  You'll</t>
  </si>
  <si>
    <t xml:space="preserve">8.  Consult the DNR Operator Certification Office if you have particular experiences not  </t>
  </si>
  <si>
    <t>If above total for either Current or Previous job position EXCEEDS 100%,</t>
  </si>
  <si>
    <t>If the Total for your Current Job Position in the box above this line does NOT EXCEED 100%,</t>
  </si>
  <si>
    <t>If the Total for your Previous Job Positions in the above box does NOT EXCEED 100%,</t>
  </si>
  <si>
    <t>treatment and distribution, up to the maximum allowable for each level of certification.</t>
  </si>
  <si>
    <t>4.  Work performed in wastewater collection will earn you equivalent time for distribution</t>
  </si>
  <si>
    <t>and wastewater treatment, up to the maximum allowable for each level of certification.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</si>
</sst>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</cellStyleXfs>
  <cellXfs count="117">
    <xf numFmtId="0" fontId="0" fillId="0" borderId="0" xfId="0"/>
    <xf numFmtId="2" fontId="0" fillId="0" borderId="0" xfId="0" applyNumberFormat="1"/>
    <xf numFmtId="2" fontId="0" fillId="0" borderId="2" xfId="0" applyNumberFormat="1" applyBorder="1"/>
    <xf numFmtId="0" fontId="1" fillId="0" borderId="0" xfId="0" applyFont="1"/>
    <xf numFmtId="0" fontId="0" fillId="0" borderId="3" xfId="0" applyBorder="1"/>
    <xf numFmtId="4" fontId="0" fillId="0" borderId="4" xfId="0" applyNumberFormat="1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5" xfId="0" applyFill="1" applyBorder="1"/>
    <xf numFmtId="4" fontId="0" fillId="0" borderId="2" xfId="0" applyNumberFormat="1" applyFill="1" applyBorder="1"/>
    <xf numFmtId="0" fontId="0" fillId="0" borderId="0" xfId="0" applyFill="1" applyBorder="1" applyAlignment="1">
      <alignment horizontal="left"/>
    </xf>
    <xf numFmtId="9" fontId="0" fillId="3" borderId="0" xfId="0" applyNumberFormat="1" applyFill="1" applyBorder="1" applyAlignment="1">
      <alignment horizontal="center"/>
    </xf>
    <xf numFmtId="0" fontId="2" fillId="0" borderId="0" xfId="0" applyFont="1"/>
    <xf numFmtId="4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0" fillId="0" borderId="9" xfId="0" applyBorder="1"/>
    <xf numFmtId="0" fontId="2" fillId="0" borderId="5" xfId="0" applyFont="1" applyBorder="1"/>
    <xf numFmtId="0" fontId="0" fillId="0" borderId="10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9" fontId="0" fillId="0" borderId="3" xfId="0" applyNumberFormat="1" applyBorder="1" applyAlignment="1">
      <alignment horizontal="center"/>
    </xf>
    <xf numFmtId="0" fontId="3" fillId="0" borderId="0" xfId="0" applyFont="1"/>
    <xf numFmtId="3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8" xfId="0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0" borderId="0" xfId="0" applyFont="1" applyBorder="1"/>
    <xf numFmtId="9" fontId="0" fillId="0" borderId="10" xfId="0" applyNumberForma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2" fillId="3" borderId="0" xfId="0" applyFont="1" applyFill="1" applyBorder="1" applyAlignment="1">
      <alignment horizontal="left"/>
    </xf>
    <xf numFmtId="0" fontId="3" fillId="0" borderId="5" xfId="0" applyFont="1" applyBorder="1"/>
    <xf numFmtId="0" fontId="3" fillId="0" borderId="0" xfId="0" applyFont="1" applyBorder="1"/>
    <xf numFmtId="0" fontId="4" fillId="0" borderId="5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left"/>
    </xf>
    <xf numFmtId="1" fontId="0" fillId="0" borderId="0" xfId="0" applyNumberFormat="1"/>
    <xf numFmtId="0" fontId="0" fillId="0" borderId="3" xfId="0" applyFill="1" applyBorder="1" applyAlignment="1">
      <alignment horizontal="left"/>
    </xf>
    <xf numFmtId="3" fontId="0" fillId="0" borderId="3" xfId="0" applyNumberFormat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" xfId="0" applyBorder="1"/>
    <xf numFmtId="0" fontId="0" fillId="0" borderId="12" xfId="0" applyBorder="1"/>
    <xf numFmtId="0" fontId="0" fillId="0" borderId="15" xfId="0" applyBorder="1"/>
    <xf numFmtId="4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2" fillId="4" borderId="7" xfId="0" applyFont="1" applyFill="1" applyBorder="1"/>
    <xf numFmtId="0" fontId="0" fillId="4" borderId="4" xfId="0" applyFill="1" applyBorder="1"/>
    <xf numFmtId="0" fontId="2" fillId="4" borderId="2" xfId="0" applyFont="1" applyFill="1" applyBorder="1"/>
    <xf numFmtId="0" fontId="0" fillId="4" borderId="3" xfId="0" applyFill="1" applyBorder="1"/>
    <xf numFmtId="0" fontId="0" fillId="4" borderId="10" xfId="0" applyFill="1" applyBorder="1"/>
    <xf numFmtId="0" fontId="0" fillId="4" borderId="5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3" fontId="0" fillId="4" borderId="0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0" borderId="16" xfId="0" applyBorder="1"/>
    <xf numFmtId="4" fontId="0" fillId="0" borderId="17" xfId="0" applyNumberFormat="1" applyBorder="1"/>
    <xf numFmtId="3" fontId="0" fillId="0" borderId="6" xfId="0" applyNumberFormat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0" borderId="13" xfId="0" applyNumberFormat="1" applyBorder="1" applyAlignment="1">
      <alignment horizontal="left"/>
    </xf>
    <xf numFmtId="3" fontId="0" fillId="0" borderId="11" xfId="0" applyNumberFormat="1" applyBorder="1" applyAlignment="1">
      <alignment horizontal="left"/>
    </xf>
    <xf numFmtId="3" fontId="0" fillId="0" borderId="14" xfId="0" applyNumberFormat="1" applyBorder="1" applyAlignment="1">
      <alignment horizontal="left"/>
    </xf>
    <xf numFmtId="3" fontId="0" fillId="0" borderId="7" xfId="0" applyNumberFormat="1" applyBorder="1" applyAlignment="1">
      <alignment horizontal="left"/>
    </xf>
    <xf numFmtId="3" fontId="0" fillId="0" borderId="5" xfId="0" applyNumberFormat="1" applyBorder="1" applyAlignment="1">
      <alignment horizontal="left"/>
    </xf>
    <xf numFmtId="3" fontId="0" fillId="0" borderId="2" xfId="0" applyNumberFormat="1" applyBorder="1" applyAlignment="1">
      <alignment horizontal="left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4" borderId="5" xfId="0" applyFill="1" applyBorder="1"/>
    <xf numFmtId="4" fontId="0" fillId="4" borderId="5" xfId="0" applyNumberFormat="1" applyFill="1" applyBorder="1"/>
    <xf numFmtId="0" fontId="0" fillId="0" borderId="0" xfId="0" applyProtection="1">
      <protection locked="0"/>
    </xf>
    <xf numFmtId="0" fontId="0" fillId="0" borderId="0" xfId="0" applyProtection="1"/>
    <xf numFmtId="0" fontId="7" fillId="0" borderId="0" xfId="0" applyFont="1"/>
    <xf numFmtId="9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49" fontId="7" fillId="0" borderId="0" xfId="0" applyNumberFormat="1" applyFont="1"/>
    <xf numFmtId="0" fontId="6" fillId="6" borderId="0" xfId="2"/>
    <xf numFmtId="0" fontId="5" fillId="5" borderId="0" xfId="1"/>
    <xf numFmtId="0" fontId="8" fillId="0" borderId="0" xfId="0" applyFont="1"/>
    <xf numFmtId="9" fontId="0" fillId="0" borderId="0" xfId="0" applyNumberFormat="1"/>
    <xf numFmtId="0" fontId="9" fillId="0" borderId="0" xfId="0" applyFont="1"/>
    <xf numFmtId="0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5" borderId="5" xfId="1" applyBorder="1" applyAlignment="1">
      <alignment horizontal="left"/>
    </xf>
    <xf numFmtId="0" fontId="5" fillId="5" borderId="0" xfId="1" applyBorder="1"/>
    <xf numFmtId="0" fontId="5" fillId="5" borderId="0" xfId="1" applyBorder="1" applyAlignment="1">
      <alignment horizontal="right"/>
    </xf>
    <xf numFmtId="9" fontId="5" fillId="5" borderId="1" xfId="1" applyNumberFormat="1" applyBorder="1" applyAlignment="1">
      <alignment horizontal="center"/>
    </xf>
    <xf numFmtId="4" fontId="6" fillId="6" borderId="0" xfId="2" applyNumberFormat="1" applyBorder="1"/>
    <xf numFmtId="0" fontId="6" fillId="6" borderId="0" xfId="2" applyBorder="1"/>
    <xf numFmtId="0" fontId="6" fillId="6" borderId="0" xfId="2" applyBorder="1" applyAlignment="1">
      <alignment horizontal="right"/>
    </xf>
    <xf numFmtId="9" fontId="6" fillId="6" borderId="1" xfId="2" applyNumberFormat="1" applyBorder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9"/>
  <sheetViews>
    <sheetView tabSelected="1" topLeftCell="A116" workbookViewId="0">
      <selection activeCell="K121" sqref="K121"/>
    </sheetView>
  </sheetViews>
  <sheetFormatPr defaultRowHeight="15"/>
  <cols>
    <col min="2" max="2" width="17.42578125" bestFit="1" customWidth="1"/>
    <col min="4" max="4" width="10.5703125" customWidth="1"/>
    <col min="6" max="6" width="9.7109375" customWidth="1"/>
    <col min="7" max="7" width="10.42578125" customWidth="1"/>
    <col min="10" max="10" width="9.42578125" customWidth="1"/>
  </cols>
  <sheetData>
    <row r="1" spans="1:16">
      <c r="A1" s="3" t="s">
        <v>118</v>
      </c>
      <c r="B1" s="3"/>
      <c r="C1" s="3"/>
      <c r="D1" s="3"/>
      <c r="E1" s="3"/>
      <c r="F1" s="3"/>
      <c r="G1" s="3"/>
      <c r="H1" s="3"/>
      <c r="I1" s="98"/>
      <c r="J1" s="98"/>
      <c r="K1" s="98"/>
      <c r="L1" s="98"/>
      <c r="M1" s="98"/>
      <c r="N1" s="98"/>
      <c r="O1" s="98"/>
      <c r="P1" s="98"/>
    </row>
    <row r="2" spans="1:16">
      <c r="A2" s="3" t="s">
        <v>119</v>
      </c>
      <c r="B2" s="3"/>
      <c r="C2" s="3"/>
      <c r="D2" s="3"/>
      <c r="E2" s="3"/>
      <c r="F2" s="3"/>
      <c r="G2" s="3"/>
      <c r="H2" s="3"/>
      <c r="I2" s="99"/>
      <c r="J2" s="98"/>
      <c r="K2" s="98"/>
      <c r="L2" s="98"/>
      <c r="M2" s="98"/>
      <c r="N2" s="98"/>
      <c r="O2" s="98"/>
      <c r="P2" s="98"/>
    </row>
    <row r="3" spans="1:16">
      <c r="A3" s="3" t="s">
        <v>120</v>
      </c>
      <c r="B3" s="3"/>
      <c r="C3" s="3"/>
      <c r="D3" s="3"/>
      <c r="E3" s="3"/>
      <c r="F3" s="3"/>
      <c r="G3" s="3"/>
      <c r="H3" s="3"/>
      <c r="I3" s="99"/>
      <c r="J3" s="98"/>
      <c r="K3" s="98"/>
      <c r="L3" s="98"/>
      <c r="M3" s="98"/>
      <c r="N3" s="98"/>
      <c r="O3" s="98"/>
      <c r="P3" s="98"/>
    </row>
    <row r="4" spans="1:16">
      <c r="A4" s="3"/>
      <c r="B4" s="3"/>
      <c r="C4" s="3"/>
      <c r="D4" s="3"/>
      <c r="E4" s="3"/>
      <c r="F4" s="3"/>
      <c r="G4" s="3"/>
      <c r="H4" s="3"/>
      <c r="I4" s="99"/>
      <c r="J4" s="98"/>
      <c r="K4" s="98"/>
      <c r="L4" s="98"/>
      <c r="M4" s="98"/>
      <c r="N4" s="98"/>
      <c r="O4" s="98"/>
      <c r="P4" s="98"/>
    </row>
    <row r="5" spans="1:16">
      <c r="A5" s="102" t="s">
        <v>121</v>
      </c>
      <c r="B5" s="3"/>
      <c r="C5" s="3"/>
      <c r="D5" s="3"/>
      <c r="E5" s="3"/>
      <c r="F5" s="3"/>
      <c r="G5" s="3"/>
      <c r="H5" s="3"/>
      <c r="I5" s="99"/>
      <c r="J5" s="98"/>
      <c r="K5" s="98"/>
      <c r="L5" s="98"/>
      <c r="M5" s="98"/>
      <c r="N5" s="98"/>
      <c r="O5" s="98"/>
      <c r="P5" s="98"/>
    </row>
    <row r="6" spans="1:16">
      <c r="A6" s="26" t="s">
        <v>112</v>
      </c>
      <c r="B6" s="26"/>
      <c r="C6" s="26"/>
      <c r="D6" s="26"/>
      <c r="E6" s="26"/>
      <c r="F6" s="26"/>
      <c r="G6" s="26"/>
      <c r="H6" s="26"/>
    </row>
    <row r="7" spans="1:16">
      <c r="A7" s="26" t="s">
        <v>113</v>
      </c>
      <c r="B7" s="26"/>
      <c r="C7" s="26"/>
      <c r="D7" s="26"/>
      <c r="E7" s="26"/>
      <c r="F7" s="26"/>
      <c r="G7" s="26"/>
      <c r="H7" s="26"/>
    </row>
    <row r="8" spans="1:16">
      <c r="A8" s="26" t="s">
        <v>106</v>
      </c>
      <c r="B8" s="26"/>
      <c r="C8" s="26"/>
      <c r="D8" s="26"/>
      <c r="E8" s="26"/>
      <c r="F8" s="26"/>
      <c r="G8" s="26"/>
      <c r="H8" s="26"/>
    </row>
    <row r="9" spans="1:16">
      <c r="A9" s="26" t="s">
        <v>107</v>
      </c>
      <c r="B9" s="26"/>
      <c r="C9" s="26"/>
      <c r="D9" s="26"/>
      <c r="E9" s="26"/>
      <c r="F9" s="26"/>
      <c r="G9" s="26"/>
      <c r="H9" s="26"/>
    </row>
    <row r="10" spans="1:16">
      <c r="A10" s="26"/>
      <c r="B10" s="26"/>
      <c r="C10" s="26"/>
      <c r="D10" s="26"/>
      <c r="E10" s="26"/>
      <c r="F10" s="26"/>
      <c r="G10" s="26"/>
      <c r="H10" s="26"/>
    </row>
    <row r="11" spans="1:16">
      <c r="A11" s="94" t="s">
        <v>128</v>
      </c>
      <c r="B11" s="26"/>
      <c r="C11" s="26"/>
      <c r="D11" s="26"/>
      <c r="E11" s="26"/>
      <c r="F11" s="26"/>
      <c r="G11" s="26"/>
      <c r="H11" s="26"/>
    </row>
    <row r="12" spans="1:16">
      <c r="A12" s="94" t="s">
        <v>114</v>
      </c>
      <c r="B12" s="94"/>
      <c r="C12" s="94"/>
      <c r="D12" s="94"/>
      <c r="E12" s="94"/>
      <c r="F12" s="94"/>
      <c r="G12" s="94"/>
      <c r="H12" s="94"/>
      <c r="J12" s="3"/>
    </row>
    <row r="13" spans="1:16">
      <c r="A13" s="94" t="s">
        <v>122</v>
      </c>
      <c r="B13" s="94"/>
      <c r="C13" s="94"/>
      <c r="D13" s="94"/>
      <c r="E13" s="94"/>
      <c r="F13" s="94"/>
      <c r="G13" s="94"/>
      <c r="H13" s="94"/>
    </row>
    <row r="14" spans="1:16">
      <c r="A14" s="94" t="s">
        <v>123</v>
      </c>
      <c r="B14" s="94"/>
      <c r="C14" s="94"/>
      <c r="D14" s="94"/>
      <c r="E14" s="94"/>
      <c r="F14" s="94"/>
      <c r="G14" s="94"/>
      <c r="H14" s="94"/>
    </row>
    <row r="15" spans="1:16">
      <c r="A15" s="94" t="s">
        <v>115</v>
      </c>
      <c r="B15" s="94"/>
      <c r="C15" s="94"/>
      <c r="D15" s="94"/>
      <c r="E15" s="94"/>
      <c r="F15" s="94"/>
      <c r="G15" s="94"/>
      <c r="H15" s="94"/>
    </row>
    <row r="16" spans="1:16">
      <c r="A16" s="94" t="s">
        <v>116</v>
      </c>
      <c r="B16" s="94"/>
      <c r="C16" s="94"/>
      <c r="D16" s="94"/>
      <c r="E16" s="94"/>
      <c r="F16" s="94"/>
      <c r="G16" s="94"/>
      <c r="H16" s="94"/>
    </row>
    <row r="17" spans="1:15">
      <c r="A17" s="94" t="s">
        <v>117</v>
      </c>
      <c r="B17" s="94"/>
      <c r="C17" s="94"/>
      <c r="D17" s="94"/>
      <c r="E17" s="94"/>
      <c r="F17" s="94"/>
      <c r="G17" s="94"/>
      <c r="H17" s="94"/>
    </row>
    <row r="18" spans="1:15">
      <c r="A18" s="94" t="s">
        <v>129</v>
      </c>
      <c r="B18" s="94"/>
      <c r="C18" s="94"/>
      <c r="D18" s="94"/>
      <c r="E18" s="94"/>
      <c r="F18" s="94"/>
      <c r="G18" s="94"/>
      <c r="H18" s="94"/>
    </row>
    <row r="19" spans="1:15">
      <c r="A19" s="94" t="s">
        <v>127</v>
      </c>
      <c r="B19" s="94"/>
      <c r="C19" s="94"/>
      <c r="D19" s="94"/>
      <c r="E19" s="94"/>
      <c r="F19" s="94"/>
      <c r="G19" s="94"/>
      <c r="H19" s="94"/>
    </row>
    <row r="20" spans="1:15">
      <c r="A20" s="94" t="s">
        <v>124</v>
      </c>
      <c r="B20" s="94"/>
      <c r="C20" s="94"/>
      <c r="D20" s="94"/>
      <c r="E20" s="94"/>
      <c r="F20" s="94"/>
      <c r="G20" s="94"/>
      <c r="H20" s="94"/>
      <c r="J20" s="94"/>
      <c r="K20" s="94"/>
      <c r="L20" s="94"/>
      <c r="M20" s="94"/>
      <c r="N20" s="94"/>
      <c r="O20" s="94"/>
    </row>
    <row r="21" spans="1:15">
      <c r="A21" s="94" t="s">
        <v>125</v>
      </c>
      <c r="B21" s="94"/>
      <c r="C21" s="94"/>
      <c r="D21" s="94"/>
      <c r="E21" s="94"/>
      <c r="F21" s="94"/>
      <c r="G21" s="94"/>
      <c r="H21" s="94"/>
    </row>
    <row r="22" spans="1:15">
      <c r="A22" s="94" t="s">
        <v>126</v>
      </c>
      <c r="B22" s="26"/>
      <c r="C22" s="26"/>
      <c r="D22" s="26"/>
      <c r="E22" s="26"/>
      <c r="F22" s="26"/>
      <c r="G22" s="94"/>
      <c r="H22" s="94"/>
    </row>
    <row r="23" spans="1:15">
      <c r="A23" s="94"/>
      <c r="G23" s="94"/>
      <c r="H23" s="94"/>
    </row>
    <row r="24" spans="1:15">
      <c r="A24" s="13" t="s">
        <v>16</v>
      </c>
      <c r="B24" s="13"/>
      <c r="L24" s="97"/>
    </row>
    <row r="25" spans="1:15">
      <c r="A25" t="s">
        <v>88</v>
      </c>
      <c r="D25" s="13"/>
    </row>
    <row r="26" spans="1:15">
      <c r="A26" t="s">
        <v>0</v>
      </c>
      <c r="B26" s="34">
        <v>0</v>
      </c>
      <c r="C26" s="1">
        <f>SUM(B26*52)</f>
        <v>0</v>
      </c>
      <c r="E26" t="s">
        <v>22</v>
      </c>
      <c r="H26" s="34">
        <v>0</v>
      </c>
      <c r="J26" s="3"/>
    </row>
    <row r="27" spans="1:15">
      <c r="A27" t="s">
        <v>1</v>
      </c>
      <c r="B27" s="34">
        <v>0</v>
      </c>
      <c r="C27" s="1">
        <f>SUM(B27/12)*52</f>
        <v>0</v>
      </c>
      <c r="E27" t="s">
        <v>31</v>
      </c>
      <c r="G27" s="95">
        <f>IF(H26&lt;=40,H26/40,"Exceeds 40!")</f>
        <v>0</v>
      </c>
    </row>
    <row r="28" spans="1:15">
      <c r="A28" t="s">
        <v>2</v>
      </c>
      <c r="B28" s="34">
        <v>0</v>
      </c>
      <c r="C28" s="2">
        <f>SUM(B28)</f>
        <v>0</v>
      </c>
      <c r="E28" t="s">
        <v>23</v>
      </c>
      <c r="G28" s="96">
        <f>IF(G27="Exceeds 40!","Invalid!",(H26/40)*C29)</f>
        <v>0</v>
      </c>
    </row>
    <row r="29" spans="1:15">
      <c r="C29" s="5">
        <f>SUM(C26:C28)</f>
        <v>0</v>
      </c>
      <c r="D29" t="s">
        <v>3</v>
      </c>
    </row>
    <row r="30" spans="1:15">
      <c r="C30" s="6"/>
    </row>
    <row r="31" spans="1:15">
      <c r="A31" t="s">
        <v>89</v>
      </c>
    </row>
    <row r="32" spans="1:15">
      <c r="A32" t="s">
        <v>0</v>
      </c>
      <c r="B32" s="34">
        <v>0</v>
      </c>
      <c r="C32" s="1">
        <f>SUM(B32*52)</f>
        <v>0</v>
      </c>
      <c r="E32" t="s">
        <v>22</v>
      </c>
      <c r="H32" s="34">
        <v>0</v>
      </c>
      <c r="I32" s="92"/>
      <c r="J32" s="92"/>
    </row>
    <row r="33" spans="1:10">
      <c r="A33" t="s">
        <v>1</v>
      </c>
      <c r="B33" s="34">
        <v>0</v>
      </c>
      <c r="C33" s="1">
        <f>SUM(B33/12)*52</f>
        <v>0</v>
      </c>
      <c r="E33" t="s">
        <v>31</v>
      </c>
      <c r="G33" s="95">
        <f>IF(H32&lt;=40,H32/40,"Exceeds 40!")</f>
        <v>0</v>
      </c>
      <c r="H33" s="92"/>
      <c r="I33" s="92"/>
      <c r="J33" s="92"/>
    </row>
    <row r="34" spans="1:10">
      <c r="A34" t="s">
        <v>2</v>
      </c>
      <c r="B34" s="34">
        <v>0</v>
      </c>
      <c r="C34" s="2">
        <f>SUM(B34)</f>
        <v>0</v>
      </c>
      <c r="E34" t="s">
        <v>23</v>
      </c>
      <c r="G34" s="96">
        <f>IF(G33="Exceeds 40!","Invalid!",(H32/40)*C35)</f>
        <v>0</v>
      </c>
    </row>
    <row r="35" spans="1:10">
      <c r="C35" s="5">
        <f>SUM(C32:C34)</f>
        <v>0</v>
      </c>
      <c r="D35" t="s">
        <v>3</v>
      </c>
    </row>
    <row r="36" spans="1:10">
      <c r="C36" s="6"/>
      <c r="I36" s="92"/>
    </row>
    <row r="37" spans="1:10">
      <c r="A37" t="s">
        <v>17</v>
      </c>
      <c r="C37" s="6"/>
    </row>
    <row r="38" spans="1:10">
      <c r="A38" t="s">
        <v>0</v>
      </c>
      <c r="B38" s="34">
        <v>0</v>
      </c>
      <c r="C38" s="1">
        <f>SUM(B38*52)</f>
        <v>0</v>
      </c>
      <c r="E38" t="s">
        <v>22</v>
      </c>
      <c r="H38" s="34">
        <v>0</v>
      </c>
    </row>
    <row r="39" spans="1:10">
      <c r="A39" t="s">
        <v>1</v>
      </c>
      <c r="B39" s="34">
        <v>0</v>
      </c>
      <c r="C39" s="1">
        <f>SUM(B39/12)*52</f>
        <v>0</v>
      </c>
      <c r="E39" t="s">
        <v>31</v>
      </c>
      <c r="G39" s="95">
        <f>IF(H38&lt;=40,H38/40,"Exceeds 40!")</f>
        <v>0</v>
      </c>
    </row>
    <row r="40" spans="1:10">
      <c r="A40" t="s">
        <v>2</v>
      </c>
      <c r="B40" s="34">
        <v>0</v>
      </c>
      <c r="C40" s="2">
        <f>SUM(B40)</f>
        <v>0</v>
      </c>
      <c r="E40" t="s">
        <v>23</v>
      </c>
      <c r="G40" s="96">
        <f>IF(G39="Exceeds 40!","Invalid!",(H38/40)*C41)</f>
        <v>0</v>
      </c>
    </row>
    <row r="41" spans="1:10">
      <c r="C41" s="5">
        <f>SUM(C38:C40)</f>
        <v>0</v>
      </c>
      <c r="D41" t="s">
        <v>3</v>
      </c>
    </row>
    <row r="42" spans="1:10">
      <c r="C42" s="14"/>
    </row>
    <row r="43" spans="1:10">
      <c r="A43" t="s">
        <v>18</v>
      </c>
      <c r="C43" s="6"/>
    </row>
    <row r="44" spans="1:10">
      <c r="A44" t="s">
        <v>0</v>
      </c>
      <c r="B44" s="34">
        <v>0</v>
      </c>
      <c r="C44" s="1">
        <f>SUM(B44*52)</f>
        <v>0</v>
      </c>
      <c r="E44" t="s">
        <v>22</v>
      </c>
      <c r="H44" s="34">
        <v>0</v>
      </c>
    </row>
    <row r="45" spans="1:10">
      <c r="A45" t="s">
        <v>1</v>
      </c>
      <c r="B45" s="34">
        <v>0</v>
      </c>
      <c r="C45" s="1">
        <f>SUM(B45/12)*52</f>
        <v>0</v>
      </c>
      <c r="E45" t="s">
        <v>31</v>
      </c>
      <c r="G45" s="95">
        <f>IF(H44&lt;=40,H44/40,"Exceeds 40!")</f>
        <v>0</v>
      </c>
    </row>
    <row r="46" spans="1:10">
      <c r="A46" t="s">
        <v>2</v>
      </c>
      <c r="B46" s="34">
        <v>0</v>
      </c>
      <c r="C46" s="2">
        <f>SUM(B46)</f>
        <v>0</v>
      </c>
      <c r="E46" t="s">
        <v>23</v>
      </c>
      <c r="G46" s="96">
        <f>IF(G45="Exceeds 40!","Invalid!",(H44/40)*C47)</f>
        <v>0</v>
      </c>
    </row>
    <row r="47" spans="1:10">
      <c r="C47" s="5">
        <f>SUM(C44:C46)</f>
        <v>0</v>
      </c>
      <c r="D47" t="s">
        <v>3</v>
      </c>
    </row>
    <row r="48" spans="1:10">
      <c r="C48" s="14"/>
    </row>
    <row r="49" spans="1:12">
      <c r="A49" t="s">
        <v>90</v>
      </c>
      <c r="C49" s="6"/>
    </row>
    <row r="50" spans="1:12">
      <c r="A50" t="s">
        <v>0</v>
      </c>
      <c r="B50" s="34">
        <v>0</v>
      </c>
      <c r="C50" s="1">
        <f>SUM(B50*52)</f>
        <v>0</v>
      </c>
      <c r="E50" t="s">
        <v>22</v>
      </c>
      <c r="H50" s="34">
        <v>0</v>
      </c>
    </row>
    <row r="51" spans="1:12">
      <c r="A51" t="s">
        <v>1</v>
      </c>
      <c r="B51" s="34">
        <v>0</v>
      </c>
      <c r="C51" s="1">
        <f>SUM(B51/12)*52</f>
        <v>0</v>
      </c>
      <c r="E51" t="s">
        <v>31</v>
      </c>
      <c r="G51" s="95">
        <f>IF(H50&lt;=40,H50/40,"Exceeds 40!")</f>
        <v>0</v>
      </c>
    </row>
    <row r="52" spans="1:12">
      <c r="A52" t="s">
        <v>2</v>
      </c>
      <c r="B52" s="34">
        <v>0</v>
      </c>
      <c r="C52" s="2">
        <f>SUM(B52)</f>
        <v>0</v>
      </c>
      <c r="E52" t="s">
        <v>23</v>
      </c>
      <c r="G52" s="96">
        <f>IF(G51="Exceeds 40!","Invalid!",(H50/40)*C53)</f>
        <v>0</v>
      </c>
    </row>
    <row r="53" spans="1:12" ht="15.75" thickBot="1">
      <c r="A53" s="74"/>
      <c r="B53" s="74"/>
      <c r="C53" s="75">
        <f>SUM(C50:C52)</f>
        <v>0</v>
      </c>
      <c r="D53" s="74" t="s">
        <v>3</v>
      </c>
      <c r="E53" s="74"/>
      <c r="F53" s="74"/>
      <c r="G53" s="74"/>
      <c r="H53" s="74"/>
    </row>
    <row r="54" spans="1:12">
      <c r="C54" s="6"/>
    </row>
    <row r="55" spans="1:12">
      <c r="A55" s="13" t="s">
        <v>19</v>
      </c>
    </row>
    <row r="56" spans="1:12">
      <c r="A56" t="s">
        <v>91</v>
      </c>
      <c r="D56" s="13"/>
    </row>
    <row r="57" spans="1:12">
      <c r="A57" t="s">
        <v>0</v>
      </c>
      <c r="B57" s="34">
        <v>0</v>
      </c>
      <c r="C57" s="1">
        <f>SUM(B57*52)</f>
        <v>0</v>
      </c>
      <c r="E57" t="s">
        <v>22</v>
      </c>
      <c r="H57" s="34">
        <v>0</v>
      </c>
    </row>
    <row r="58" spans="1:12">
      <c r="A58" t="s">
        <v>1</v>
      </c>
      <c r="B58" s="34">
        <v>0</v>
      </c>
      <c r="C58" s="1">
        <f>SUM(B58/12)*52</f>
        <v>0</v>
      </c>
      <c r="E58" t="s">
        <v>31</v>
      </c>
      <c r="G58" s="95">
        <f>IF(H57&lt;=40,H57/40,"Exceeds 40!")</f>
        <v>0</v>
      </c>
    </row>
    <row r="59" spans="1:12">
      <c r="A59" t="s">
        <v>2</v>
      </c>
      <c r="B59" s="34">
        <v>0</v>
      </c>
      <c r="C59" s="2">
        <f>SUM(B59)</f>
        <v>0</v>
      </c>
      <c r="E59" t="s">
        <v>23</v>
      </c>
      <c r="G59" s="96">
        <f>IF(G58="Exceeds 40!","Invalid!",(H57/40)*C60)</f>
        <v>0</v>
      </c>
    </row>
    <row r="60" spans="1:12">
      <c r="C60" s="5">
        <f>SUM(C57:C59)</f>
        <v>0</v>
      </c>
      <c r="D60" t="s">
        <v>3</v>
      </c>
    </row>
    <row r="61" spans="1:12">
      <c r="C61" s="6"/>
    </row>
    <row r="62" spans="1:12">
      <c r="A62" t="s">
        <v>92</v>
      </c>
    </row>
    <row r="63" spans="1:12">
      <c r="A63" t="s">
        <v>0</v>
      </c>
      <c r="B63" s="34">
        <v>0</v>
      </c>
      <c r="C63" s="1">
        <f>SUM(B63*52)</f>
        <v>0</v>
      </c>
      <c r="E63" t="s">
        <v>22</v>
      </c>
      <c r="H63" s="34">
        <v>0</v>
      </c>
      <c r="L63" s="92"/>
    </row>
    <row r="64" spans="1:12">
      <c r="A64" t="s">
        <v>1</v>
      </c>
      <c r="B64" s="34">
        <v>0</v>
      </c>
      <c r="C64" s="1">
        <f>SUM(B64/12)*52</f>
        <v>0</v>
      </c>
      <c r="E64" t="s">
        <v>31</v>
      </c>
      <c r="G64" s="95">
        <f>IF(H63&lt;=40,H63/40,"Exceeds 40!")</f>
        <v>0</v>
      </c>
    </row>
    <row r="65" spans="1:11">
      <c r="A65" t="s">
        <v>2</v>
      </c>
      <c r="B65" s="34">
        <v>0</v>
      </c>
      <c r="C65" s="2">
        <f>SUM(B65)</f>
        <v>0</v>
      </c>
      <c r="E65" t="s">
        <v>23</v>
      </c>
      <c r="G65" s="96">
        <f>IF(G64="Exceeds 40!","Invalid!",(H63/40)*C66)</f>
        <v>0</v>
      </c>
    </row>
    <row r="66" spans="1:11">
      <c r="C66" s="5">
        <f>SUM(C63:C65)</f>
        <v>0</v>
      </c>
      <c r="D66" t="s">
        <v>3</v>
      </c>
    </row>
    <row r="67" spans="1:11">
      <c r="C67" s="6"/>
    </row>
    <row r="68" spans="1:11">
      <c r="A68" t="s">
        <v>20</v>
      </c>
      <c r="C68" s="6"/>
    </row>
    <row r="69" spans="1:11">
      <c r="A69" t="s">
        <v>0</v>
      </c>
      <c r="B69" s="34">
        <v>0</v>
      </c>
      <c r="C69" s="1">
        <f>SUM(B69*52)</f>
        <v>0</v>
      </c>
      <c r="E69" t="s">
        <v>22</v>
      </c>
      <c r="H69" s="34">
        <v>0</v>
      </c>
    </row>
    <row r="70" spans="1:11">
      <c r="A70" t="s">
        <v>1</v>
      </c>
      <c r="B70" s="34">
        <v>0</v>
      </c>
      <c r="C70" s="1">
        <f>SUM(B70/12)*52</f>
        <v>0</v>
      </c>
      <c r="E70" t="s">
        <v>31</v>
      </c>
      <c r="G70" s="95">
        <f>IF(H69&lt;=40,H69/40,"Exceeds 40!")</f>
        <v>0</v>
      </c>
    </row>
    <row r="71" spans="1:11">
      <c r="A71" t="s">
        <v>2</v>
      </c>
      <c r="B71" s="34">
        <v>0</v>
      </c>
      <c r="C71" s="2">
        <f>SUM(B71)</f>
        <v>0</v>
      </c>
      <c r="E71" t="s">
        <v>23</v>
      </c>
      <c r="G71" s="96">
        <f>IF(G70="Exceeds 40!","Invalid!",(H69/40)*C72)</f>
        <v>0</v>
      </c>
    </row>
    <row r="72" spans="1:11">
      <c r="C72" s="5">
        <f>SUM(C69:C71)</f>
        <v>0</v>
      </c>
      <c r="D72" t="s">
        <v>3</v>
      </c>
    </row>
    <row r="73" spans="1:11">
      <c r="C73" s="14"/>
    </row>
    <row r="74" spans="1:11">
      <c r="A74" t="s">
        <v>21</v>
      </c>
      <c r="C74" s="6"/>
    </row>
    <row r="75" spans="1:11">
      <c r="A75" t="s">
        <v>0</v>
      </c>
      <c r="B75" s="34">
        <v>0</v>
      </c>
      <c r="C75" s="1">
        <f>SUM(B75*52)</f>
        <v>0</v>
      </c>
      <c r="E75" t="s">
        <v>22</v>
      </c>
      <c r="H75" s="34">
        <v>0</v>
      </c>
    </row>
    <row r="76" spans="1:11">
      <c r="A76" t="s">
        <v>1</v>
      </c>
      <c r="B76" s="34">
        <v>0</v>
      </c>
      <c r="C76" s="1">
        <f>SUM(B76/12)*52</f>
        <v>0</v>
      </c>
      <c r="E76" t="s">
        <v>31</v>
      </c>
      <c r="G76" s="95">
        <f>IF(H75&lt;=40,H75/40,"Exceeds 40!")</f>
        <v>0</v>
      </c>
    </row>
    <row r="77" spans="1:11">
      <c r="A77" t="s">
        <v>2</v>
      </c>
      <c r="B77" s="34">
        <v>0</v>
      </c>
      <c r="C77" s="2">
        <f>SUM(B77)</f>
        <v>0</v>
      </c>
      <c r="E77" t="s">
        <v>23</v>
      </c>
      <c r="G77" s="96">
        <f>IF(G76="Exceeds 40!","Invalid!",(H75/40)*C78)</f>
        <v>0</v>
      </c>
    </row>
    <row r="78" spans="1:11">
      <c r="C78" s="5">
        <f>SUM(C75:C77)</f>
        <v>0</v>
      </c>
      <c r="D78" t="s">
        <v>3</v>
      </c>
      <c r="K78" s="12"/>
    </row>
    <row r="79" spans="1:11">
      <c r="C79" s="14"/>
      <c r="K79" s="12"/>
    </row>
    <row r="80" spans="1:11">
      <c r="A80" t="s">
        <v>93</v>
      </c>
      <c r="C80" s="6"/>
      <c r="K80" s="12"/>
    </row>
    <row r="81" spans="1:14">
      <c r="A81" t="s">
        <v>0</v>
      </c>
      <c r="B81" s="34">
        <v>0</v>
      </c>
      <c r="C81" s="1">
        <f>SUM(B81*52)</f>
        <v>0</v>
      </c>
      <c r="E81" t="s">
        <v>22</v>
      </c>
      <c r="H81" s="34">
        <v>0</v>
      </c>
      <c r="K81" s="12"/>
    </row>
    <row r="82" spans="1:14">
      <c r="A82" t="s">
        <v>1</v>
      </c>
      <c r="B82" s="34">
        <v>0</v>
      </c>
      <c r="C82" s="1">
        <f>SUM(B82/12)*52</f>
        <v>0</v>
      </c>
      <c r="E82" t="s">
        <v>31</v>
      </c>
      <c r="G82" s="95">
        <f>IF(H81&lt;=40,H81/40,"Exceeds 40!")</f>
        <v>0</v>
      </c>
      <c r="K82" s="12"/>
    </row>
    <row r="83" spans="1:14">
      <c r="A83" t="s">
        <v>2</v>
      </c>
      <c r="B83" s="34">
        <v>0</v>
      </c>
      <c r="C83" s="2">
        <f>SUM(B83)</f>
        <v>0</v>
      </c>
      <c r="E83" t="s">
        <v>23</v>
      </c>
      <c r="G83" s="96">
        <f>IF(G82="Exceeds 40!","Invalid!",(H81/40)*C84)</f>
        <v>0</v>
      </c>
    </row>
    <row r="84" spans="1:14" ht="15.75" thickBot="1">
      <c r="A84" s="74"/>
      <c r="B84" s="74"/>
      <c r="C84" s="75">
        <f>SUM(C81:C83)</f>
        <v>0</v>
      </c>
      <c r="D84" s="74" t="s">
        <v>3</v>
      </c>
      <c r="E84" s="74"/>
      <c r="F84" s="74"/>
      <c r="G84" s="74"/>
      <c r="H84" s="74"/>
    </row>
    <row r="86" spans="1:14">
      <c r="A86" s="17" t="s">
        <v>26</v>
      </c>
      <c r="B86" s="18"/>
      <c r="C86" s="18"/>
      <c r="D86" s="18"/>
      <c r="E86" s="18"/>
      <c r="F86" s="18"/>
      <c r="G86" s="18"/>
      <c r="H86" s="31"/>
    </row>
    <row r="87" spans="1:14">
      <c r="A87" s="8" t="s">
        <v>86</v>
      </c>
      <c r="B87" s="6"/>
      <c r="C87" s="6"/>
      <c r="D87" s="6"/>
      <c r="E87" s="6"/>
      <c r="F87" s="6"/>
      <c r="G87" s="27">
        <f>SUM(G28+G59)*40</f>
        <v>0</v>
      </c>
      <c r="H87" s="19"/>
      <c r="M87" s="3"/>
      <c r="N87" s="3"/>
    </row>
    <row r="88" spans="1:14">
      <c r="A88" s="8" t="s">
        <v>87</v>
      </c>
      <c r="B88" s="6"/>
      <c r="C88" s="6"/>
      <c r="D88" s="6"/>
      <c r="E88" s="6"/>
      <c r="F88" s="6"/>
      <c r="G88" s="27">
        <f>SUM(G34+G65)*40</f>
        <v>0</v>
      </c>
      <c r="H88" s="19"/>
    </row>
    <row r="89" spans="1:14">
      <c r="A89" s="8" t="s">
        <v>24</v>
      </c>
      <c r="B89" s="6"/>
      <c r="C89" s="6"/>
      <c r="D89" s="6"/>
      <c r="E89" s="6"/>
      <c r="F89" s="6"/>
      <c r="G89" s="27">
        <f>SUM(G40+G71)*40</f>
        <v>0</v>
      </c>
      <c r="H89" s="19"/>
    </row>
    <row r="90" spans="1:14">
      <c r="A90" s="7" t="s">
        <v>25</v>
      </c>
      <c r="B90" s="4"/>
      <c r="C90" s="4"/>
      <c r="D90" s="4"/>
      <c r="E90" s="4"/>
      <c r="F90" s="4"/>
      <c r="G90" s="76">
        <f>SUM(G46+G77)*40</f>
        <v>0</v>
      </c>
      <c r="H90" s="21"/>
    </row>
    <row r="91" spans="1:14">
      <c r="D91" s="6"/>
    </row>
    <row r="92" spans="1:14" s="13" customFormat="1">
      <c r="A92" s="17" t="s">
        <v>27</v>
      </c>
      <c r="B92" s="18"/>
      <c r="C92" s="18"/>
      <c r="D92" s="18"/>
      <c r="E92" s="18"/>
      <c r="F92" s="18"/>
      <c r="G92" s="18"/>
      <c r="H92" s="20"/>
    </row>
    <row r="93" spans="1:14" s="13" customFormat="1">
      <c r="A93" s="41" t="s">
        <v>55</v>
      </c>
      <c r="B93" s="36"/>
      <c r="C93" s="36"/>
      <c r="D93" s="36"/>
      <c r="E93" s="36"/>
      <c r="F93" s="36"/>
      <c r="G93" s="36"/>
      <c r="H93" s="20"/>
    </row>
    <row r="94" spans="1:14" s="13" customFormat="1">
      <c r="A94" s="41" t="s">
        <v>67</v>
      </c>
      <c r="B94" s="36"/>
      <c r="C94" s="36"/>
      <c r="D94" s="36"/>
      <c r="E94" s="36"/>
      <c r="F94" s="36"/>
      <c r="G94" s="36"/>
      <c r="H94" s="20"/>
    </row>
    <row r="95" spans="1:14">
      <c r="A95" s="8" t="s">
        <v>49</v>
      </c>
      <c r="B95" s="6"/>
      <c r="C95" s="6"/>
      <c r="D95" s="6"/>
      <c r="E95" s="6"/>
      <c r="F95" s="6"/>
      <c r="G95" s="6"/>
      <c r="H95" s="8"/>
    </row>
    <row r="96" spans="1:14">
      <c r="A96" s="8" t="s">
        <v>50</v>
      </c>
      <c r="B96" s="6"/>
      <c r="C96" s="6"/>
      <c r="D96" s="6"/>
      <c r="E96" s="6"/>
      <c r="F96" s="6"/>
      <c r="G96" s="6"/>
      <c r="H96" s="8"/>
    </row>
    <row r="97" spans="1:8">
      <c r="A97" s="8" t="s">
        <v>66</v>
      </c>
      <c r="B97" s="6"/>
      <c r="C97" s="6"/>
      <c r="D97" s="6"/>
      <c r="E97" s="6"/>
      <c r="F97" s="6"/>
      <c r="G97" s="6"/>
      <c r="H97" s="8"/>
    </row>
    <row r="98" spans="1:8">
      <c r="A98" s="8" t="s">
        <v>51</v>
      </c>
      <c r="B98" s="6"/>
      <c r="C98" s="6"/>
      <c r="D98" s="34">
        <v>0</v>
      </c>
      <c r="E98" s="6" t="s">
        <v>4</v>
      </c>
      <c r="F98" s="15">
        <f>LOOKUP(D98,{0,1,2,3},{0,1040,2080,3120})</f>
        <v>0</v>
      </c>
      <c r="G98" s="6"/>
      <c r="H98" s="8"/>
    </row>
    <row r="99" spans="1:8">
      <c r="A99" s="8" t="s">
        <v>52</v>
      </c>
      <c r="B99" s="6"/>
      <c r="C99" s="6"/>
      <c r="D99" s="34">
        <v>0</v>
      </c>
      <c r="E99" s="6" t="s">
        <v>5</v>
      </c>
      <c r="F99" s="16">
        <f>IF(D99=1,1040)+IF(D99&gt;=2,2080)</f>
        <v>0</v>
      </c>
      <c r="G99" s="6"/>
      <c r="H99" s="8"/>
    </row>
    <row r="100" spans="1:8">
      <c r="A100" s="8"/>
      <c r="B100" s="6"/>
      <c r="C100" s="6"/>
      <c r="D100" s="6"/>
      <c r="E100" s="6"/>
      <c r="F100" s="6"/>
      <c r="G100" s="6"/>
      <c r="H100" s="8"/>
    </row>
    <row r="101" spans="1:8">
      <c r="A101" s="43" t="s">
        <v>56</v>
      </c>
      <c r="B101" s="42"/>
      <c r="C101" s="42"/>
      <c r="D101" s="42"/>
      <c r="E101" s="42"/>
      <c r="F101" s="42"/>
      <c r="G101" s="42"/>
      <c r="H101" s="8"/>
    </row>
    <row r="102" spans="1:8">
      <c r="A102" s="44" t="s">
        <v>57</v>
      </c>
      <c r="B102" s="4"/>
      <c r="C102" s="4"/>
      <c r="D102" s="35">
        <v>0</v>
      </c>
      <c r="E102" s="7"/>
      <c r="F102" s="15">
        <f>IF(D102=0,0)+IF(D102&gt;=1,-1040)</f>
        <v>0</v>
      </c>
      <c r="G102" s="4"/>
      <c r="H102" s="8"/>
    </row>
    <row r="104" spans="1:8">
      <c r="A104" s="17" t="s">
        <v>44</v>
      </c>
      <c r="B104" s="23"/>
      <c r="C104" s="23"/>
      <c r="D104" s="23"/>
      <c r="E104" s="23"/>
      <c r="F104" s="23"/>
      <c r="G104" s="23"/>
      <c r="H104" s="24"/>
    </row>
    <row r="105" spans="1:8">
      <c r="A105" s="41" t="s">
        <v>45</v>
      </c>
      <c r="B105" s="42"/>
      <c r="C105" s="42"/>
      <c r="D105" s="42"/>
      <c r="E105" s="42"/>
      <c r="F105" s="42"/>
      <c r="G105" s="6"/>
      <c r="H105" s="19"/>
    </row>
    <row r="106" spans="1:8">
      <c r="A106" s="8" t="s">
        <v>58</v>
      </c>
      <c r="B106" s="6"/>
      <c r="C106" s="6"/>
      <c r="D106" s="6"/>
      <c r="E106" s="6"/>
      <c r="F106" s="6"/>
      <c r="G106" s="34">
        <v>0</v>
      </c>
      <c r="H106" s="48">
        <f>IF(G106=1,2080)+IF(G106&gt;=2,2080)</f>
        <v>0</v>
      </c>
    </row>
    <row r="107" spans="1:8">
      <c r="A107" s="8" t="s">
        <v>43</v>
      </c>
      <c r="B107" s="6"/>
      <c r="C107" s="6"/>
      <c r="D107" s="6"/>
      <c r="E107" s="6"/>
      <c r="F107" s="6"/>
      <c r="G107" s="49"/>
      <c r="H107" s="50"/>
    </row>
    <row r="108" spans="1:8">
      <c r="A108" s="8"/>
      <c r="B108" s="6" t="s">
        <v>46</v>
      </c>
      <c r="C108" s="6"/>
      <c r="D108" s="6"/>
      <c r="E108" s="6"/>
      <c r="F108" s="6"/>
      <c r="G108" s="49"/>
      <c r="H108" s="50"/>
    </row>
    <row r="109" spans="1:8">
      <c r="A109" s="8"/>
      <c r="B109" s="6" t="s">
        <v>48</v>
      </c>
      <c r="C109" s="6"/>
      <c r="D109" s="6"/>
      <c r="E109" s="6"/>
      <c r="F109" s="6"/>
      <c r="G109" s="49"/>
      <c r="H109" s="50"/>
    </row>
    <row r="110" spans="1:8">
      <c r="A110" s="8"/>
      <c r="B110" s="42" t="s">
        <v>47</v>
      </c>
      <c r="C110" s="6"/>
      <c r="D110" s="6"/>
      <c r="E110" s="6"/>
      <c r="F110" s="6"/>
      <c r="G110" s="49"/>
      <c r="H110" s="50"/>
    </row>
    <row r="111" spans="1:8">
      <c r="A111" s="8"/>
      <c r="B111" s="42" t="s">
        <v>94</v>
      </c>
      <c r="C111" s="6"/>
      <c r="D111" s="6"/>
      <c r="E111" s="6"/>
      <c r="F111" s="6"/>
      <c r="G111" s="34">
        <v>0</v>
      </c>
      <c r="H111" s="51">
        <f>IF(G111=1,173.33)+IF(G111=2,346.66)+IF(G111=3,519.99)+IF(G111=4,693.32)+IF(G111=5,866.65)+IF(G111&gt;=6,1040)</f>
        <v>0</v>
      </c>
    </row>
    <row r="112" spans="1:8">
      <c r="A112" s="8" t="s">
        <v>59</v>
      </c>
      <c r="B112" s="6"/>
      <c r="C112" s="6"/>
      <c r="D112" s="6"/>
      <c r="E112" s="6"/>
      <c r="F112" s="6"/>
      <c r="G112" s="49"/>
      <c r="H112" s="50"/>
    </row>
    <row r="113" spans="1:11">
      <c r="A113" s="8"/>
      <c r="B113" s="42" t="s">
        <v>60</v>
      </c>
      <c r="C113" s="6"/>
      <c r="D113" s="6"/>
      <c r="E113" s="6"/>
      <c r="F113" s="6"/>
      <c r="G113" s="49"/>
      <c r="H113" s="50"/>
    </row>
    <row r="114" spans="1:11">
      <c r="A114" s="8"/>
      <c r="B114" s="42" t="s">
        <v>61</v>
      </c>
      <c r="C114" s="6"/>
      <c r="D114" s="6"/>
      <c r="E114" s="6"/>
      <c r="F114" s="6"/>
      <c r="G114" s="34">
        <v>0</v>
      </c>
      <c r="H114" s="48">
        <f>IF(G114=1,3120)+IF(G114&gt;=2,3120)</f>
        <v>0</v>
      </c>
    </row>
    <row r="115" spans="1:11">
      <c r="A115" s="8" t="s">
        <v>62</v>
      </c>
      <c r="B115" s="6"/>
      <c r="C115" s="6"/>
      <c r="D115" s="6"/>
      <c r="E115" s="6"/>
      <c r="F115" s="6"/>
      <c r="G115" s="49"/>
      <c r="H115" s="50"/>
    </row>
    <row r="116" spans="1:11">
      <c r="A116" s="7"/>
      <c r="B116" s="4" t="s">
        <v>63</v>
      </c>
      <c r="C116" s="4"/>
      <c r="D116" s="4"/>
      <c r="E116" s="4"/>
      <c r="F116" s="4"/>
      <c r="G116" s="34">
        <v>0</v>
      </c>
      <c r="H116" s="48">
        <f>IF(G116=1,4160)+IF(G116&gt;=2,4160)</f>
        <v>0</v>
      </c>
    </row>
    <row r="118" spans="1:11">
      <c r="A118" s="22" t="s">
        <v>54</v>
      </c>
      <c r="B118" s="23"/>
      <c r="C118" s="23"/>
      <c r="D118" s="23"/>
      <c r="E118" s="23"/>
      <c r="F118" s="23"/>
      <c r="G118" s="24"/>
    </row>
    <row r="119" spans="1:11">
      <c r="A119" s="41" t="s">
        <v>55</v>
      </c>
      <c r="B119" s="36"/>
      <c r="C119" s="36"/>
      <c r="D119" s="36"/>
      <c r="E119" s="36"/>
      <c r="F119" s="36"/>
      <c r="G119" s="36"/>
      <c r="H119" s="8"/>
    </row>
    <row r="120" spans="1:11">
      <c r="A120" s="41" t="s">
        <v>68</v>
      </c>
      <c r="B120" s="42"/>
      <c r="C120" s="6"/>
      <c r="D120" s="6"/>
      <c r="E120" s="6"/>
      <c r="F120" s="6"/>
      <c r="G120" s="19"/>
    </row>
    <row r="121" spans="1:11">
      <c r="A121" s="8" t="s">
        <v>49</v>
      </c>
      <c r="B121" s="6"/>
      <c r="C121" s="6"/>
      <c r="D121" s="6"/>
      <c r="E121" s="6"/>
      <c r="F121" s="6"/>
      <c r="G121" s="6"/>
      <c r="H121" s="8"/>
    </row>
    <row r="122" spans="1:11">
      <c r="A122" s="8" t="s">
        <v>64</v>
      </c>
      <c r="B122" s="6"/>
      <c r="C122" s="6"/>
      <c r="D122" s="6"/>
      <c r="E122" s="6"/>
      <c r="F122" s="6"/>
      <c r="G122" s="19"/>
    </row>
    <row r="123" spans="1:11">
      <c r="A123" s="9" t="s">
        <v>65</v>
      </c>
      <c r="B123" s="6"/>
      <c r="C123" s="6"/>
      <c r="D123" s="47">
        <v>0</v>
      </c>
      <c r="E123" s="8" t="s">
        <v>6</v>
      </c>
      <c r="F123" s="15">
        <f>IF(D123&lt;1,0)+IF(D123=1,1040)+IF(D123&gt;1,2080)</f>
        <v>0</v>
      </c>
      <c r="G123" s="19"/>
    </row>
    <row r="124" spans="1:11">
      <c r="A124" s="8"/>
      <c r="B124" s="6"/>
      <c r="C124" s="6"/>
      <c r="D124" s="6"/>
      <c r="E124" s="6"/>
      <c r="F124" s="6"/>
      <c r="G124" s="19"/>
      <c r="J124" s="36"/>
    </row>
    <row r="125" spans="1:11">
      <c r="A125" s="8" t="s">
        <v>95</v>
      </c>
      <c r="B125" s="6"/>
      <c r="C125" s="6"/>
      <c r="D125" s="6"/>
      <c r="E125" s="6"/>
      <c r="F125" s="6"/>
      <c r="G125" s="19"/>
    </row>
    <row r="126" spans="1:11">
      <c r="A126" s="45" t="s">
        <v>53</v>
      </c>
      <c r="B126" s="46"/>
      <c r="C126" s="4"/>
      <c r="D126" s="34">
        <v>0</v>
      </c>
      <c r="E126" s="4"/>
      <c r="F126" s="15">
        <f>IF(D126&lt;1,0)+IF(D126&gt;=1,1040)</f>
        <v>0</v>
      </c>
      <c r="G126" s="21"/>
      <c r="J126" s="93"/>
      <c r="K126" s="54"/>
    </row>
    <row r="127" spans="1:11">
      <c r="A127" s="6"/>
      <c r="B127" s="6"/>
      <c r="C127" s="6"/>
      <c r="D127" s="6"/>
      <c r="E127" s="6"/>
      <c r="F127" s="6"/>
      <c r="G127" s="6"/>
    </row>
    <row r="128" spans="1:11">
      <c r="A128" s="17" t="s">
        <v>69</v>
      </c>
      <c r="B128" s="18"/>
      <c r="C128" s="18"/>
      <c r="D128" s="18"/>
      <c r="E128" s="63" t="s">
        <v>83</v>
      </c>
      <c r="F128" s="64"/>
      <c r="G128" s="64"/>
      <c r="H128" s="64"/>
      <c r="I128" s="8"/>
      <c r="J128" s="54"/>
    </row>
    <row r="129" spans="1:10">
      <c r="A129" s="28"/>
      <c r="B129" s="58" t="s">
        <v>70</v>
      </c>
      <c r="C129" s="59" t="s">
        <v>71</v>
      </c>
      <c r="D129" s="60"/>
      <c r="E129" s="65" t="s">
        <v>84</v>
      </c>
      <c r="F129" s="66"/>
      <c r="G129" s="66"/>
      <c r="H129" s="67"/>
      <c r="I129" s="8"/>
      <c r="J129" s="52"/>
    </row>
    <row r="130" spans="1:10">
      <c r="A130" s="29" t="s">
        <v>79</v>
      </c>
      <c r="B130" s="78">
        <f>SUM(G88+G89+F98+F102+H106+H111+H114+H116)</f>
        <v>0</v>
      </c>
      <c r="C130" s="81">
        <v>1040</v>
      </c>
      <c r="D130" s="61"/>
      <c r="E130" s="68" t="s">
        <v>79</v>
      </c>
      <c r="F130" s="72">
        <f>SUM(G87)+IF(B130&lt;C130,B130)+IF(B130&gt;=C130,C130)</f>
        <v>0</v>
      </c>
      <c r="G130" s="84" t="s">
        <v>98</v>
      </c>
      <c r="H130" s="85"/>
      <c r="I130" s="8"/>
    </row>
    <row r="131" spans="1:10">
      <c r="A131" s="29" t="s">
        <v>80</v>
      </c>
      <c r="B131" s="78">
        <f>SUM(G88+G89+F98+F102+H106+H111+H114+H116)</f>
        <v>0</v>
      </c>
      <c r="C131" s="82">
        <v>2080</v>
      </c>
      <c r="D131" s="61"/>
      <c r="E131" s="68" t="s">
        <v>80</v>
      </c>
      <c r="F131" s="72">
        <f>SUM(G87)+IF(B131&lt;C131,B131)+IF(B131&gt;=C131,C131)</f>
        <v>0</v>
      </c>
      <c r="G131" s="86" t="s">
        <v>99</v>
      </c>
      <c r="H131" s="87"/>
      <c r="I131" s="8"/>
      <c r="J131" s="54"/>
    </row>
    <row r="132" spans="1:10">
      <c r="A132" s="29" t="s">
        <v>81</v>
      </c>
      <c r="B132" s="78">
        <f>SUM(G88+G89+F98+F102+H106+H111+H114+H116)</f>
        <v>0</v>
      </c>
      <c r="C132" s="82">
        <v>2080</v>
      </c>
      <c r="D132" s="61"/>
      <c r="E132" s="68" t="s">
        <v>81</v>
      </c>
      <c r="F132" s="72">
        <f>SUM(G87)+IF(B132&lt;C132,B132)+IF(B132&gt;=C132,C132)</f>
        <v>0</v>
      </c>
      <c r="G132" s="86" t="s">
        <v>100</v>
      </c>
      <c r="H132" s="87"/>
      <c r="I132" s="8"/>
    </row>
    <row r="133" spans="1:10">
      <c r="A133" s="55" t="s">
        <v>82</v>
      </c>
      <c r="B133" s="79">
        <f>SUM(G88+G89+F98+F102+H106+H111+H114+H116)</f>
        <v>0</v>
      </c>
      <c r="C133" s="83">
        <v>4160</v>
      </c>
      <c r="D133" s="62"/>
      <c r="E133" s="69" t="s">
        <v>82</v>
      </c>
      <c r="F133" s="73">
        <f>SUM(G87)+IF(B133&lt;C133,B133)+IF(B133&gt;=C133,C133)</f>
        <v>0</v>
      </c>
      <c r="G133" s="88" t="s">
        <v>101</v>
      </c>
      <c r="H133" s="89"/>
      <c r="I133" s="8"/>
    </row>
    <row r="134" spans="1:10">
      <c r="A134" s="57" t="s">
        <v>72</v>
      </c>
      <c r="B134" s="80">
        <f>SUM(G87+G89+G90+F99+F102+H106+H111+H114+H116)</f>
        <v>0</v>
      </c>
      <c r="C134" s="53">
        <v>1040</v>
      </c>
      <c r="D134" s="24"/>
      <c r="E134" s="70" t="s">
        <v>72</v>
      </c>
      <c r="F134" s="77">
        <f>SUM(G88)+IF(B134&lt;C134,B134)+IF(B134&gt;=C134,C135)</f>
        <v>0</v>
      </c>
      <c r="G134" s="84" t="s">
        <v>98</v>
      </c>
      <c r="H134" s="85"/>
    </row>
    <row r="135" spans="1:10">
      <c r="A135" s="29" t="s">
        <v>73</v>
      </c>
      <c r="B135" s="78">
        <f>SUM(G87+G89+G90+F99+F102+H106+H111+H114+H116)</f>
        <v>0</v>
      </c>
      <c r="C135" s="53">
        <v>1040</v>
      </c>
      <c r="D135" s="6"/>
      <c r="E135" s="68" t="s">
        <v>73</v>
      </c>
      <c r="F135" s="72">
        <f>SUM(G88)+IF(B135&lt;C135,B135)+IF(B135&gt;=C135,C135)</f>
        <v>0</v>
      </c>
      <c r="G135" s="86" t="s">
        <v>97</v>
      </c>
      <c r="H135" s="87"/>
    </row>
    <row r="136" spans="1:10">
      <c r="A136" s="30" t="s">
        <v>74</v>
      </c>
      <c r="B136" s="79">
        <f>SUM(G87+G89+G90+F99+F102+H106+H111+H114+H116)</f>
        <v>0</v>
      </c>
      <c r="C136" s="83">
        <v>2080</v>
      </c>
      <c r="D136" s="21"/>
      <c r="E136" s="69" t="s">
        <v>74</v>
      </c>
      <c r="F136" s="73">
        <f>SUM(G88)+IF(B136&lt;C136,B136)+IF(B136&gt;=C136,C136)</f>
        <v>0</v>
      </c>
      <c r="G136" s="88" t="s">
        <v>102</v>
      </c>
      <c r="H136" s="89"/>
    </row>
    <row r="137" spans="1:10">
      <c r="A137" s="29" t="s">
        <v>75</v>
      </c>
      <c r="B137" s="78">
        <f>SUM(G87+G88+G90+H106+H111+H114+H116+F123+F126)</f>
        <v>0</v>
      </c>
      <c r="C137" s="53">
        <v>2080</v>
      </c>
      <c r="D137" s="6"/>
      <c r="E137" s="68" t="s">
        <v>75</v>
      </c>
      <c r="F137" s="72">
        <f>SUM(G89)+IF(B137&lt;C137,B137)+IF(B137&gt;=C137,C137)</f>
        <v>0</v>
      </c>
      <c r="G137" s="86" t="s">
        <v>97</v>
      </c>
      <c r="H137" s="87"/>
    </row>
    <row r="138" spans="1:10">
      <c r="A138" s="29" t="s">
        <v>76</v>
      </c>
      <c r="B138" s="78">
        <f>SUM(G87+G88+G90+H106+H111+H114+H116+F123+F126)</f>
        <v>0</v>
      </c>
      <c r="C138" s="53">
        <v>2080</v>
      </c>
      <c r="D138" s="6"/>
      <c r="E138" s="68" t="s">
        <v>76</v>
      </c>
      <c r="F138" s="72">
        <f>SUM(G89)+IF(B138&lt;C138,B138)+IF(B138&gt;=C138,C138)</f>
        <v>0</v>
      </c>
      <c r="G138" s="86" t="s">
        <v>103</v>
      </c>
      <c r="H138" s="87"/>
    </row>
    <row r="139" spans="1:10">
      <c r="A139" s="29" t="s">
        <v>77</v>
      </c>
      <c r="B139" s="78">
        <f>SUM(G87+G88+G90+H106+H111+H114+H116+F123+F126)</f>
        <v>0</v>
      </c>
      <c r="C139" s="53">
        <v>2080</v>
      </c>
      <c r="D139" s="6"/>
      <c r="E139" s="68" t="s">
        <v>77</v>
      </c>
      <c r="F139" s="72">
        <f>SUM(G89)+IF(B139&lt;C139,B139)+IF(B139&gt;=C139,C139)</f>
        <v>0</v>
      </c>
      <c r="G139" s="86" t="s">
        <v>104</v>
      </c>
      <c r="H139" s="87"/>
    </row>
    <row r="140" spans="1:10">
      <c r="A140" s="30" t="s">
        <v>78</v>
      </c>
      <c r="B140" s="79">
        <f>SUM(G87+G88+G90+H106+H111+H114+H116+F123+F126)</f>
        <v>0</v>
      </c>
      <c r="C140" s="56">
        <v>4160</v>
      </c>
      <c r="D140" s="4"/>
      <c r="E140" s="69" t="s">
        <v>78</v>
      </c>
      <c r="F140" s="73">
        <f>SUM(G89)+IF(B140&lt;C140,B140)+IF(B140&gt;=C140,C140)</f>
        <v>0</v>
      </c>
      <c r="G140" s="88" t="s">
        <v>105</v>
      </c>
      <c r="H140" s="89"/>
    </row>
    <row r="141" spans="1:10">
      <c r="A141" s="6"/>
      <c r="B141" s="6"/>
      <c r="C141" s="6"/>
      <c r="D141" s="6"/>
      <c r="E141" s="6"/>
      <c r="F141" s="6"/>
      <c r="G141" s="6"/>
    </row>
    <row r="142" spans="1:10">
      <c r="A142" s="32" t="s">
        <v>7</v>
      </c>
      <c r="B142" s="18"/>
      <c r="C142" s="18"/>
      <c r="D142" s="18"/>
      <c r="E142" s="18"/>
      <c r="F142" s="18"/>
      <c r="G142" s="23"/>
      <c r="H142" s="24"/>
      <c r="J142" s="40"/>
    </row>
    <row r="143" spans="1:10">
      <c r="A143" s="28" t="s">
        <v>4</v>
      </c>
      <c r="B143" s="4"/>
      <c r="C143" s="7" t="s">
        <v>5</v>
      </c>
      <c r="D143" s="4"/>
      <c r="E143" s="10" t="s">
        <v>6</v>
      </c>
      <c r="F143" s="4"/>
      <c r="G143" s="6"/>
      <c r="H143" s="19"/>
    </row>
    <row r="144" spans="1:10">
      <c r="A144" s="68" t="s">
        <v>14</v>
      </c>
      <c r="B144" s="71" t="str">
        <f>IF(F130&lt;1040,"NO","YES")</f>
        <v>NO</v>
      </c>
      <c r="C144" s="90" t="s">
        <v>12</v>
      </c>
      <c r="D144" s="71" t="str">
        <f>IF(F134&lt;1040,"NO","YES")</f>
        <v>NO</v>
      </c>
      <c r="E144" s="91" t="s">
        <v>8</v>
      </c>
      <c r="F144" s="71" t="str">
        <f>IF(F137&lt;2080,"NO","YES")</f>
        <v>NO</v>
      </c>
      <c r="G144" s="6"/>
      <c r="H144" s="19"/>
    </row>
    <row r="145" spans="1:10">
      <c r="A145" s="68" t="s">
        <v>9</v>
      </c>
      <c r="B145" s="71" t="str">
        <f>IF(F131&lt;3120,"NO","YES")</f>
        <v>NO</v>
      </c>
      <c r="C145" s="90" t="s">
        <v>15</v>
      </c>
      <c r="D145" s="71" t="str">
        <f>IF(F135&lt;2080,"NO","YES")</f>
        <v>NO</v>
      </c>
      <c r="E145" s="91" t="s">
        <v>9</v>
      </c>
      <c r="F145" s="71" t="str">
        <f>IF(F138&lt;4160,"NO","YES")</f>
        <v>NO</v>
      </c>
      <c r="G145" s="6"/>
      <c r="H145" s="19"/>
    </row>
    <row r="146" spans="1:10">
      <c r="A146" s="68" t="s">
        <v>10</v>
      </c>
      <c r="B146" s="71" t="str">
        <f>IF(F132&lt;7280,"NO","YES")</f>
        <v>NO</v>
      </c>
      <c r="C146" s="90" t="s">
        <v>13</v>
      </c>
      <c r="D146" s="71" t="str">
        <f>IF(F136&lt;6240,"NO","YES")</f>
        <v>NO</v>
      </c>
      <c r="E146" s="91" t="s">
        <v>10</v>
      </c>
      <c r="F146" s="71" t="str">
        <f>IF(F139&lt;8320,"NO","YES")</f>
        <v>NO</v>
      </c>
      <c r="G146" s="6"/>
      <c r="H146" s="19"/>
    </row>
    <row r="147" spans="1:10">
      <c r="A147" s="68" t="s">
        <v>11</v>
      </c>
      <c r="B147" s="71" t="str">
        <f>IF(F133&lt;11440,"NO","YES")</f>
        <v>NO</v>
      </c>
      <c r="C147" s="90"/>
      <c r="D147" s="71"/>
      <c r="E147" s="91" t="s">
        <v>11</v>
      </c>
      <c r="F147" s="71" t="str">
        <f>IF(F140&lt;12480,"NO","YES")</f>
        <v>NO</v>
      </c>
      <c r="G147" s="6"/>
      <c r="H147" s="19"/>
    </row>
    <row r="148" spans="1:10">
      <c r="A148" s="8" t="s">
        <v>30</v>
      </c>
      <c r="B148" s="6"/>
      <c r="C148" s="6"/>
      <c r="D148" s="6"/>
      <c r="E148" s="6"/>
      <c r="F148" s="6"/>
      <c r="G148" s="6"/>
      <c r="H148" s="19"/>
    </row>
    <row r="149" spans="1:10">
      <c r="A149" s="8" t="s">
        <v>110</v>
      </c>
      <c r="B149" s="6"/>
      <c r="C149" s="6"/>
      <c r="D149" s="6"/>
      <c r="E149" s="6"/>
      <c r="F149" s="6"/>
      <c r="G149" s="6"/>
      <c r="H149" s="19"/>
    </row>
    <row r="150" spans="1:10">
      <c r="A150" s="7" t="s">
        <v>111</v>
      </c>
      <c r="B150" s="4"/>
      <c r="C150" s="4"/>
      <c r="D150" s="4"/>
      <c r="E150" s="4"/>
      <c r="F150" s="4"/>
      <c r="G150" s="4"/>
      <c r="H150" s="21"/>
    </row>
    <row r="152" spans="1:10">
      <c r="A152" s="33" t="s">
        <v>37</v>
      </c>
      <c r="B152" s="18"/>
      <c r="C152" s="18"/>
      <c r="D152" s="18"/>
      <c r="E152" s="18"/>
      <c r="F152" s="23"/>
      <c r="G152" s="23"/>
      <c r="H152" s="24"/>
    </row>
    <row r="153" spans="1:10">
      <c r="A153" s="109" t="s">
        <v>16</v>
      </c>
      <c r="B153" s="110"/>
      <c r="C153" s="6"/>
      <c r="D153" s="6"/>
      <c r="E153" s="113" t="s">
        <v>19</v>
      </c>
      <c r="F153" s="114"/>
      <c r="G153" s="114"/>
      <c r="H153" s="19"/>
    </row>
    <row r="154" spans="1:10">
      <c r="A154" s="29" t="s">
        <v>32</v>
      </c>
      <c r="B154" s="6"/>
      <c r="C154" s="25">
        <f>SUM(G27)</f>
        <v>0</v>
      </c>
      <c r="D154" s="6"/>
      <c r="E154" s="11" t="s">
        <v>32</v>
      </c>
      <c r="F154" s="6"/>
      <c r="G154" s="6"/>
      <c r="H154" s="37">
        <f>SUM(G58)</f>
        <v>0</v>
      </c>
      <c r="J154" s="103"/>
    </row>
    <row r="155" spans="1:10">
      <c r="A155" s="29" t="s">
        <v>33</v>
      </c>
      <c r="B155" s="6"/>
      <c r="C155" s="25">
        <f>SUM(G33)</f>
        <v>0</v>
      </c>
      <c r="D155" s="6"/>
      <c r="E155" s="11" t="s">
        <v>33</v>
      </c>
      <c r="F155" s="6"/>
      <c r="G155" s="6"/>
      <c r="H155" s="37">
        <f>SUM(G64)</f>
        <v>0</v>
      </c>
    </row>
    <row r="156" spans="1:10">
      <c r="A156" s="29" t="s">
        <v>34</v>
      </c>
      <c r="B156" s="6"/>
      <c r="C156" s="25">
        <f>SUM(G39)</f>
        <v>0</v>
      </c>
      <c r="D156" s="6"/>
      <c r="E156" s="11" t="s">
        <v>34</v>
      </c>
      <c r="F156" s="6"/>
      <c r="G156" s="6"/>
      <c r="H156" s="37">
        <f>SUM(G70)</f>
        <v>0</v>
      </c>
    </row>
    <row r="157" spans="1:10">
      <c r="A157" s="29" t="s">
        <v>35</v>
      </c>
      <c r="B157" s="6"/>
      <c r="C157" s="25">
        <f>SUM(G45)</f>
        <v>0</v>
      </c>
      <c r="D157" s="6"/>
      <c r="E157" s="11" t="s">
        <v>35</v>
      </c>
      <c r="F157" s="6"/>
      <c r="G157" s="6"/>
      <c r="H157" s="37">
        <f>SUM(G76)</f>
        <v>0</v>
      </c>
    </row>
    <row r="158" spans="1:10">
      <c r="A158" s="29" t="s">
        <v>36</v>
      </c>
      <c r="B158" s="6"/>
      <c r="C158" s="25">
        <f>SUM(G51)</f>
        <v>0</v>
      </c>
      <c r="D158" s="6"/>
      <c r="E158" s="11" t="s">
        <v>36</v>
      </c>
      <c r="F158" s="6"/>
      <c r="G158" s="6"/>
      <c r="H158" s="37">
        <f>SUM(G82)</f>
        <v>0</v>
      </c>
    </row>
    <row r="159" spans="1:10">
      <c r="A159" s="8"/>
      <c r="B159" s="111" t="s">
        <v>42</v>
      </c>
      <c r="C159" s="112">
        <f>SUM(C154:C158)</f>
        <v>0</v>
      </c>
      <c r="D159" s="6"/>
      <c r="E159" s="6"/>
      <c r="F159" s="6"/>
      <c r="G159" s="115" t="s">
        <v>42</v>
      </c>
      <c r="H159" s="116">
        <f>SUM(H154:H158)</f>
        <v>0</v>
      </c>
    </row>
    <row r="160" spans="1:10">
      <c r="A160" s="38" t="s">
        <v>140</v>
      </c>
      <c r="B160" s="6"/>
      <c r="C160" s="6"/>
      <c r="D160" s="6"/>
      <c r="E160" s="6"/>
      <c r="F160" s="6"/>
      <c r="G160" s="6"/>
      <c r="H160" s="19"/>
    </row>
    <row r="161" spans="1:10">
      <c r="A161" s="38" t="s">
        <v>133</v>
      </c>
      <c r="B161" s="6"/>
      <c r="C161" s="6"/>
      <c r="D161" s="6"/>
      <c r="E161" s="6"/>
      <c r="F161" s="6"/>
      <c r="G161" s="6"/>
      <c r="H161" s="19"/>
    </row>
    <row r="162" spans="1:10">
      <c r="A162" s="39" t="s">
        <v>85</v>
      </c>
      <c r="B162" s="4"/>
      <c r="C162" s="4"/>
      <c r="D162" s="4"/>
      <c r="E162" s="4"/>
      <c r="F162" s="4"/>
      <c r="G162" s="4"/>
      <c r="H162" s="21"/>
    </row>
    <row r="163" spans="1:10">
      <c r="A163" s="3"/>
      <c r="J163" s="92"/>
    </row>
    <row r="164" spans="1:10">
      <c r="A164" s="104" t="s">
        <v>132</v>
      </c>
      <c r="J164" s="92"/>
    </row>
    <row r="165" spans="1:10">
      <c r="A165" s="101" t="s">
        <v>141</v>
      </c>
      <c r="B165" s="101"/>
      <c r="C165" s="101"/>
      <c r="D165" s="101"/>
      <c r="E165" s="101"/>
      <c r="F165" s="101"/>
      <c r="G165" s="101"/>
      <c r="H165" s="101"/>
      <c r="J165" s="92"/>
    </row>
    <row r="166" spans="1:10">
      <c r="A166" s="101" t="s">
        <v>130</v>
      </c>
      <c r="B166" s="101"/>
      <c r="C166" s="101"/>
      <c r="D166" s="34">
        <v>0</v>
      </c>
      <c r="E166" s="107" t="str">
        <f>IF(D166&lt;&gt;1,"Perform Confirmation Check!","Proceed to next line.")</f>
        <v>Perform Confirmation Check!</v>
      </c>
      <c r="F166" s="108"/>
      <c r="G166" s="108"/>
      <c r="H166" s="108"/>
      <c r="J166" s="92"/>
    </row>
    <row r="167" spans="1:10">
      <c r="A167" s="3"/>
      <c r="C167" s="6"/>
      <c r="J167" s="92"/>
    </row>
    <row r="168" spans="1:10">
      <c r="A168" s="100" t="s">
        <v>142</v>
      </c>
      <c r="B168" s="100"/>
      <c r="C168" s="114"/>
      <c r="D168" s="100"/>
      <c r="E168" s="100"/>
      <c r="F168" s="100"/>
      <c r="G168" s="100"/>
      <c r="H168" s="100"/>
      <c r="J168" s="92"/>
    </row>
    <row r="169" spans="1:10">
      <c r="A169" s="100" t="s">
        <v>131</v>
      </c>
      <c r="B169" s="100"/>
      <c r="C169" s="114"/>
      <c r="D169" s="34">
        <v>0</v>
      </c>
      <c r="E169" s="107" t="str">
        <f>IF(D169&lt;&gt;1,"Perform Confirmation Check!","Well Done!  See notes below.")</f>
        <v>Perform Confirmation Check!</v>
      </c>
      <c r="F169" s="108"/>
      <c r="G169" s="108"/>
      <c r="H169" s="108"/>
      <c r="J169" s="92"/>
    </row>
    <row r="170" spans="1:10">
      <c r="A170" s="3"/>
      <c r="C170" s="6"/>
      <c r="D170" s="49"/>
      <c r="E170" s="105"/>
      <c r="F170" s="106"/>
      <c r="G170" s="106"/>
      <c r="H170" s="106"/>
      <c r="J170" s="92"/>
    </row>
    <row r="171" spans="1:10">
      <c r="A171" s="11" t="s">
        <v>39</v>
      </c>
    </row>
    <row r="172" spans="1:10">
      <c r="A172" s="11" t="s">
        <v>38</v>
      </c>
    </row>
    <row r="173" spans="1:10">
      <c r="A173" s="11" t="s">
        <v>40</v>
      </c>
    </row>
    <row r="174" spans="1:10">
      <c r="A174" s="11" t="s">
        <v>28</v>
      </c>
    </row>
    <row r="175" spans="1:10">
      <c r="A175" s="11" t="s">
        <v>143</v>
      </c>
    </row>
    <row r="176" spans="1:10">
      <c r="A176" s="11" t="s">
        <v>29</v>
      </c>
    </row>
    <row r="177" spans="1:1">
      <c r="A177" s="11" t="s">
        <v>143</v>
      </c>
    </row>
    <row r="178" spans="1:1">
      <c r="A178" s="11" t="s">
        <v>144</v>
      </c>
    </row>
    <row r="179" spans="1:1">
      <c r="A179" s="11" t="s">
        <v>145</v>
      </c>
    </row>
    <row r="180" spans="1:1">
      <c r="A180" s="11" t="s">
        <v>135</v>
      </c>
    </row>
    <row r="181" spans="1:1">
      <c r="A181" s="11" t="s">
        <v>136</v>
      </c>
    </row>
    <row r="182" spans="1:1">
      <c r="A182" s="11" t="s">
        <v>134</v>
      </c>
    </row>
    <row r="183" spans="1:1">
      <c r="A183" s="11" t="s">
        <v>137</v>
      </c>
    </row>
    <row r="184" spans="1:1">
      <c r="A184" s="11" t="s">
        <v>41</v>
      </c>
    </row>
    <row r="185" spans="1:1">
      <c r="A185" s="11" t="s">
        <v>138</v>
      </c>
    </row>
    <row r="186" spans="1:1">
      <c r="A186" s="11" t="s">
        <v>108</v>
      </c>
    </row>
    <row r="187" spans="1:1">
      <c r="A187" s="11" t="s">
        <v>109</v>
      </c>
    </row>
    <row r="188" spans="1:1">
      <c r="A188" s="11" t="s">
        <v>139</v>
      </c>
    </row>
    <row r="189" spans="1:1">
      <c r="A189" s="11" t="s">
        <v>96</v>
      </c>
    </row>
  </sheetData>
  <sheetProtection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2012-05-01T21:25:43Z</cp:lastPrinted>
  <dcterms:created xsi:type="dcterms:W3CDTF">2011-10-08T13:50:19Z</dcterms:created>
  <dcterms:modified xsi:type="dcterms:W3CDTF">2012-11-09T18:47:08Z</dcterms:modified>
</cp:coreProperties>
</file>